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92.168.1.180\share\2026（令和8年度）\43 調査研究活動に関する情報提供\02 全市アンケート\02 業務委託\提供資料\UP\"/>
    </mc:Choice>
  </mc:AlternateContent>
  <xr:revisionPtr revIDLastSave="0" documentId="13_ncr:1_{C032DD7A-9302-478B-A76E-500BE265AB9E}" xr6:coauthVersionLast="47" xr6:coauthVersionMax="47" xr10:uidLastSave="{00000000-0000-0000-0000-000000000000}"/>
  <bookViews>
    <workbookView xWindow="-120" yWindow="-120" windowWidth="29040" windowHeight="15720" tabRatio="769" xr2:uid="{00000000-000D-0000-FFFF-FFFF00000000}"/>
  </bookViews>
  <sheets>
    <sheet name="1調査票（表紙）" sheetId="14" r:id="rId1"/>
    <sheet name="1調査票（問１）" sheetId="11" r:id="rId2"/>
    <sheet name="2調査票（SQ1）(1)" sheetId="5" r:id="rId3"/>
    <sheet name="2調査票（SQ1）(2)" sheetId="15" r:id="rId4"/>
    <sheet name="2調査票（SQ1）(3)" sheetId="16" r:id="rId5"/>
    <sheet name="2調査票（SQ1）(4)" sheetId="17" r:id="rId6"/>
    <sheet name="2調査票（SQ1）(5)" sheetId="18" r:id="rId7"/>
    <sheet name="2調査票（SQ1）(6)" sheetId="19" r:id="rId8"/>
    <sheet name="2調査票（SQ1）(7)" sheetId="20" r:id="rId9"/>
    <sheet name="2調査票（SQ1）(8)" sheetId="21" r:id="rId10"/>
    <sheet name="2調査票（SQ1）(9)" sheetId="22" r:id="rId11"/>
    <sheet name="2調査票（SQ1）(10)" sheetId="23" r:id="rId12"/>
    <sheet name="2調査票（SQ1）(11)" sheetId="24" r:id="rId13"/>
    <sheet name="2調査票（SQ1）(12)" sheetId="25" r:id="rId14"/>
    <sheet name="2調査票（SQ1）(13)" sheetId="26" r:id="rId15"/>
    <sheet name="2調査票（SQ1）(14)" sheetId="27" r:id="rId16"/>
    <sheet name="2調査票（SQ1）(15)" sheetId="28" r:id="rId17"/>
    <sheet name="2調査票（SQ1）(16)" sheetId="29" r:id="rId18"/>
    <sheet name="2調査票（SQ1）(17)" sheetId="30" r:id="rId19"/>
    <sheet name="2調査票（SQ1）(18)" sheetId="31" r:id="rId20"/>
    <sheet name="2調査票（SQ1）(19)" sheetId="32" r:id="rId21"/>
    <sheet name="2調査票（SQ1）(20)" sheetId="33" r:id="rId22"/>
    <sheet name="3調査票（SQ2-）" sheetId="6" r:id="rId23"/>
    <sheet name="Sheet1" sheetId="34" state="hidden" r:id="rId24"/>
    <sheet name="（非表示）回答欄について" sheetId="13" state="hidden" r:id="rId25"/>
  </sheets>
  <definedNames>
    <definedName name="_xlnm._FilterDatabase" localSheetId="23" hidden="1">Sheet1!$A$11:$B$594</definedName>
    <definedName name="○" localSheetId="0">#REF!</definedName>
    <definedName name="○">#REF!</definedName>
    <definedName name="_xlnm.Print_Area" localSheetId="0">'1調査票（表紙）'!$A$1:$T$56</definedName>
    <definedName name="_xlnm.Print_Area" localSheetId="1">'1調査票（問１）'!$A$1:$T$59</definedName>
    <definedName name="_xlnm.Print_Area" localSheetId="2">'2調査票（SQ1）(1)'!$B:$S</definedName>
    <definedName name="_xlnm.Print_Area" localSheetId="11">'2調査票（SQ1）(10)'!$B:$S</definedName>
    <definedName name="_xlnm.Print_Area" localSheetId="12">'2調査票（SQ1）(11)'!$B:$S</definedName>
    <definedName name="_xlnm.Print_Area" localSheetId="13">'2調査票（SQ1）(12)'!$B:$S</definedName>
    <definedName name="_xlnm.Print_Area" localSheetId="14">'2調査票（SQ1）(13)'!$B:$S</definedName>
    <definedName name="_xlnm.Print_Area" localSheetId="15">'2調査票（SQ1）(14)'!$B:$S</definedName>
    <definedName name="_xlnm.Print_Area" localSheetId="16">'2調査票（SQ1）(15)'!$B:$S</definedName>
    <definedName name="_xlnm.Print_Area" localSheetId="17">'2調査票（SQ1）(16)'!$B:$S</definedName>
    <definedName name="_xlnm.Print_Area" localSheetId="18">'2調査票（SQ1）(17)'!$B:$S</definedName>
    <definedName name="_xlnm.Print_Area" localSheetId="19">'2調査票（SQ1）(18)'!$B:$S</definedName>
    <definedName name="_xlnm.Print_Area" localSheetId="20">'2調査票（SQ1）(19)'!$B:$S</definedName>
    <definedName name="_xlnm.Print_Area" localSheetId="3">'2調査票（SQ1）(2)'!$B:$S</definedName>
    <definedName name="_xlnm.Print_Area" localSheetId="21">'2調査票（SQ1）(20)'!$B:$S</definedName>
    <definedName name="_xlnm.Print_Area" localSheetId="4">'2調査票（SQ1）(3)'!$B:$S</definedName>
    <definedName name="_xlnm.Print_Area" localSheetId="5">'2調査票（SQ1）(4)'!$B:$S</definedName>
    <definedName name="_xlnm.Print_Area" localSheetId="6">'2調査票（SQ1）(5)'!$B:$S</definedName>
    <definedName name="_xlnm.Print_Area" localSheetId="7">'2調査票（SQ1）(6)'!$B:$S</definedName>
    <definedName name="_xlnm.Print_Area" localSheetId="8">'2調査票（SQ1）(7)'!$B:$S</definedName>
    <definedName name="_xlnm.Print_Area" localSheetId="9">'2調査票（SQ1）(8)'!$B:$S</definedName>
    <definedName name="_xlnm.Print_Area" localSheetId="10">'2調査票（SQ1）(9)'!$B:$S</definedName>
    <definedName name="_xlnm.Print_Area" localSheetId="22">'3調査票（SQ2-）'!$B$1:$S$55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4" i="34" l="1"/>
  <c r="B593" i="34"/>
  <c r="B585" i="34"/>
  <c r="B584" i="34"/>
  <c r="B583" i="34"/>
  <c r="B582" i="34"/>
  <c r="B581" i="34"/>
  <c r="B580" i="34"/>
  <c r="B592" i="34"/>
  <c r="B591" i="34"/>
  <c r="B590" i="34"/>
  <c r="C590" i="34" s="1"/>
  <c r="B589" i="34"/>
  <c r="B588" i="34"/>
  <c r="B587" i="34"/>
  <c r="C587" i="34" s="1"/>
  <c r="B579" i="34"/>
  <c r="B578" i="34"/>
  <c r="C578" i="34" s="1"/>
  <c r="B577" i="34"/>
  <c r="C577" i="34" s="1"/>
  <c r="B576" i="34"/>
  <c r="C576" i="34" s="1"/>
  <c r="B575" i="34"/>
  <c r="C575" i="34" s="1"/>
  <c r="B574" i="34"/>
  <c r="C574" i="34" s="1"/>
  <c r="B573" i="34"/>
  <c r="C592" i="34"/>
  <c r="C591" i="34"/>
  <c r="C589" i="34"/>
  <c r="C588" i="34"/>
  <c r="C579" i="34"/>
  <c r="C573" i="34"/>
  <c r="B75" i="34"/>
  <c r="B522" i="34"/>
  <c r="B494" i="34"/>
  <c r="B466" i="34"/>
  <c r="B438" i="34"/>
  <c r="B410" i="34"/>
  <c r="B382" i="34"/>
  <c r="B354" i="34"/>
  <c r="B326" i="34"/>
  <c r="B298" i="34"/>
  <c r="B270" i="34"/>
  <c r="B242" i="34"/>
  <c r="B214" i="34"/>
  <c r="B186" i="34"/>
  <c r="B158" i="34"/>
  <c r="B130" i="34"/>
  <c r="B102" i="34"/>
  <c r="B74" i="34"/>
  <c r="B46" i="34"/>
  <c r="B551" i="34"/>
  <c r="B523" i="34"/>
  <c r="B495" i="34"/>
  <c r="B467" i="34"/>
  <c r="B439" i="34"/>
  <c r="B411" i="34"/>
  <c r="B383" i="34"/>
  <c r="B355" i="34"/>
  <c r="B327" i="34"/>
  <c r="B299" i="34"/>
  <c r="B271" i="34"/>
  <c r="B243" i="34"/>
  <c r="B215" i="34"/>
  <c r="B187" i="34"/>
  <c r="B159" i="34"/>
  <c r="B131" i="34"/>
  <c r="B103" i="34"/>
  <c r="B47" i="34"/>
  <c r="B521" i="34"/>
  <c r="B493" i="34"/>
  <c r="B465" i="34"/>
  <c r="B437" i="34"/>
  <c r="B409" i="34"/>
  <c r="B381" i="34"/>
  <c r="B353" i="34"/>
  <c r="B325" i="34"/>
  <c r="B297" i="34"/>
  <c r="B269" i="34"/>
  <c r="B241" i="34"/>
  <c r="B213" i="34"/>
  <c r="B185" i="34"/>
  <c r="B157" i="34"/>
  <c r="B129" i="34"/>
  <c r="B101" i="34"/>
  <c r="B73" i="34"/>
  <c r="B45" i="34"/>
  <c r="B19" i="34"/>
  <c r="B18" i="34"/>
  <c r="B17" i="34"/>
  <c r="B550" i="34"/>
  <c r="B545" i="34"/>
  <c r="B517" i="34"/>
  <c r="B489" i="34"/>
  <c r="B461" i="34"/>
  <c r="B433" i="34"/>
  <c r="B405" i="34"/>
  <c r="B377" i="34"/>
  <c r="B349" i="34"/>
  <c r="B321" i="34"/>
  <c r="B293" i="34"/>
  <c r="B265" i="34"/>
  <c r="B237" i="34"/>
  <c r="B209" i="34"/>
  <c r="B181" i="34"/>
  <c r="B153" i="34"/>
  <c r="B125" i="34"/>
  <c r="B97" i="34"/>
  <c r="B69" i="34"/>
  <c r="B41" i="34"/>
  <c r="B544" i="34"/>
  <c r="B516" i="34"/>
  <c r="B488" i="34"/>
  <c r="B460" i="34"/>
  <c r="B432" i="34"/>
  <c r="B404" i="34"/>
  <c r="B376" i="34"/>
  <c r="B348" i="34"/>
  <c r="B320" i="34"/>
  <c r="B292" i="34"/>
  <c r="B264" i="34"/>
  <c r="B236" i="34"/>
  <c r="B208" i="34"/>
  <c r="B180" i="34"/>
  <c r="B152" i="34"/>
  <c r="B124" i="34"/>
  <c r="B96" i="34"/>
  <c r="B68" i="34"/>
  <c r="B40" i="34"/>
  <c r="B13" i="34"/>
  <c r="B12" i="34"/>
  <c r="B11" i="34"/>
  <c r="B10" i="34"/>
  <c r="G8" i="34"/>
  <c r="I4" i="34"/>
  <c r="G4" i="34"/>
  <c r="E4" i="34"/>
  <c r="B571" i="34"/>
  <c r="B570" i="34"/>
  <c r="B569" i="34"/>
  <c r="B568" i="34"/>
  <c r="B567" i="34"/>
  <c r="B566" i="34"/>
  <c r="B565" i="34"/>
  <c r="B564" i="34"/>
  <c r="B563" i="34"/>
  <c r="B562" i="34"/>
  <c r="B561" i="34"/>
  <c r="B560" i="34"/>
  <c r="B559" i="34"/>
  <c r="B558" i="34"/>
  <c r="B557" i="34"/>
  <c r="B556" i="34"/>
  <c r="B555" i="34"/>
  <c r="B554" i="34"/>
  <c r="B553" i="34"/>
  <c r="B552" i="34"/>
  <c r="B549" i="34"/>
  <c r="B548" i="34"/>
  <c r="B547" i="34"/>
  <c r="B546" i="34"/>
  <c r="B543" i="34"/>
  <c r="B542" i="34"/>
  <c r="B541" i="34"/>
  <c r="B540" i="34"/>
  <c r="B539" i="34"/>
  <c r="B538" i="34"/>
  <c r="B537" i="34"/>
  <c r="B536" i="34"/>
  <c r="B535" i="34"/>
  <c r="B534" i="34"/>
  <c r="B533" i="34"/>
  <c r="B532" i="34"/>
  <c r="B531" i="34"/>
  <c r="B530" i="34"/>
  <c r="B529" i="34"/>
  <c r="B528" i="34"/>
  <c r="B527" i="34"/>
  <c r="B526" i="34"/>
  <c r="B525" i="34"/>
  <c r="B524" i="34"/>
  <c r="B520" i="34"/>
  <c r="B519" i="34"/>
  <c r="B518" i="34"/>
  <c r="B515" i="34"/>
  <c r="B514" i="34"/>
  <c r="B513" i="34"/>
  <c r="B512" i="34"/>
  <c r="B511" i="34"/>
  <c r="B510" i="34"/>
  <c r="B509" i="34"/>
  <c r="B508" i="34"/>
  <c r="B507" i="34"/>
  <c r="B506" i="34"/>
  <c r="B505" i="34"/>
  <c r="B504" i="34"/>
  <c r="B503" i="34"/>
  <c r="B502" i="34"/>
  <c r="B501" i="34"/>
  <c r="B500" i="34"/>
  <c r="B499" i="34"/>
  <c r="B498" i="34"/>
  <c r="B497" i="34"/>
  <c r="B496" i="34"/>
  <c r="B492" i="34"/>
  <c r="B491" i="34"/>
  <c r="B490" i="34"/>
  <c r="B487" i="34"/>
  <c r="B486" i="34"/>
  <c r="B485" i="34"/>
  <c r="B484" i="34"/>
  <c r="B483" i="34"/>
  <c r="B482" i="34"/>
  <c r="B481" i="34"/>
  <c r="B480" i="34"/>
  <c r="B479" i="34"/>
  <c r="B478" i="34"/>
  <c r="B477" i="34"/>
  <c r="B476" i="34"/>
  <c r="B475" i="34"/>
  <c r="B474" i="34"/>
  <c r="B473" i="34"/>
  <c r="B472" i="34"/>
  <c r="B471" i="34"/>
  <c r="B470" i="34"/>
  <c r="B469" i="34"/>
  <c r="B468" i="34"/>
  <c r="B464" i="34"/>
  <c r="B463" i="34"/>
  <c r="B462" i="34"/>
  <c r="B459" i="34"/>
  <c r="B458" i="34"/>
  <c r="B457" i="34"/>
  <c r="B456" i="34"/>
  <c r="B455" i="34"/>
  <c r="B454" i="34"/>
  <c r="B453" i="34"/>
  <c r="B452" i="34"/>
  <c r="B451" i="34"/>
  <c r="B450" i="34"/>
  <c r="B449" i="34"/>
  <c r="B448" i="34"/>
  <c r="B447" i="34"/>
  <c r="B446" i="34"/>
  <c r="B445" i="34"/>
  <c r="B444" i="34"/>
  <c r="B443" i="34"/>
  <c r="B442" i="34"/>
  <c r="B441" i="34"/>
  <c r="B440" i="34"/>
  <c r="B436" i="34"/>
  <c r="B435" i="34"/>
  <c r="B434" i="34"/>
  <c r="B431" i="34"/>
  <c r="B430" i="34"/>
  <c r="B429" i="34"/>
  <c r="B428" i="34"/>
  <c r="B427" i="34"/>
  <c r="B426" i="34"/>
  <c r="B425" i="34"/>
  <c r="B424" i="34"/>
  <c r="B423" i="34"/>
  <c r="B422" i="34"/>
  <c r="B421" i="34"/>
  <c r="B420" i="34"/>
  <c r="B419" i="34"/>
  <c r="B418" i="34"/>
  <c r="B417" i="34"/>
  <c r="B416" i="34"/>
  <c r="B415" i="34"/>
  <c r="B414" i="34"/>
  <c r="B413" i="34"/>
  <c r="B412" i="34"/>
  <c r="B408" i="34"/>
  <c r="B407" i="34"/>
  <c r="B406" i="34"/>
  <c r="B403" i="34"/>
  <c r="B402" i="34"/>
  <c r="B401" i="34"/>
  <c r="B400" i="34"/>
  <c r="B399" i="34"/>
  <c r="B398" i="34"/>
  <c r="B397" i="34"/>
  <c r="B396" i="34"/>
  <c r="B395" i="34"/>
  <c r="B394" i="34"/>
  <c r="B393" i="34"/>
  <c r="B392" i="34"/>
  <c r="B391" i="34"/>
  <c r="B390" i="34"/>
  <c r="B389" i="34"/>
  <c r="B388" i="34"/>
  <c r="B387" i="34"/>
  <c r="B386" i="34"/>
  <c r="B385" i="34"/>
  <c r="B384" i="34"/>
  <c r="B380" i="34"/>
  <c r="B379" i="34"/>
  <c r="B378" i="34"/>
  <c r="B375" i="34"/>
  <c r="B374" i="34"/>
  <c r="B373" i="34"/>
  <c r="B372" i="34"/>
  <c r="B371" i="34"/>
  <c r="B370" i="34"/>
  <c r="B369" i="34"/>
  <c r="B368" i="34"/>
  <c r="B367" i="34"/>
  <c r="B366" i="34"/>
  <c r="B365" i="34"/>
  <c r="B364" i="34"/>
  <c r="B363" i="34"/>
  <c r="B362" i="34"/>
  <c r="B361" i="34"/>
  <c r="B360" i="34"/>
  <c r="B359" i="34"/>
  <c r="B358" i="34"/>
  <c r="B357" i="34"/>
  <c r="B356" i="34"/>
  <c r="B352" i="34"/>
  <c r="B351" i="34"/>
  <c r="B350" i="34"/>
  <c r="B347" i="34"/>
  <c r="B346" i="34"/>
  <c r="B345" i="34"/>
  <c r="B344" i="34"/>
  <c r="B343" i="34"/>
  <c r="B342" i="34"/>
  <c r="B341" i="34"/>
  <c r="B340" i="34"/>
  <c r="B339" i="34"/>
  <c r="B338" i="34"/>
  <c r="B337" i="34"/>
  <c r="B336" i="34"/>
  <c r="B335" i="34"/>
  <c r="B334" i="34"/>
  <c r="B333" i="34"/>
  <c r="B332" i="34"/>
  <c r="B331" i="34"/>
  <c r="B330" i="34"/>
  <c r="B329" i="34"/>
  <c r="B328" i="34"/>
  <c r="B324" i="34"/>
  <c r="B323" i="34"/>
  <c r="B322" i="34"/>
  <c r="B319" i="34"/>
  <c r="B318" i="34"/>
  <c r="B317" i="34"/>
  <c r="B316" i="34"/>
  <c r="B315" i="34"/>
  <c r="B314" i="34"/>
  <c r="B313" i="34"/>
  <c r="B312" i="34"/>
  <c r="B311" i="34"/>
  <c r="B310" i="34"/>
  <c r="B309" i="34"/>
  <c r="B308" i="34"/>
  <c r="B307" i="34"/>
  <c r="B306" i="34"/>
  <c r="B305" i="34"/>
  <c r="B304" i="34"/>
  <c r="B303" i="34"/>
  <c r="B302" i="34"/>
  <c r="B301" i="34"/>
  <c r="B300" i="34"/>
  <c r="B296" i="34"/>
  <c r="B295" i="34"/>
  <c r="B294" i="34"/>
  <c r="B291" i="34"/>
  <c r="B290" i="34"/>
  <c r="B289" i="34"/>
  <c r="B288" i="34"/>
  <c r="B287" i="34"/>
  <c r="B286" i="34"/>
  <c r="B285" i="34"/>
  <c r="B284" i="34"/>
  <c r="B283" i="34"/>
  <c r="B282" i="34"/>
  <c r="B281" i="34"/>
  <c r="B280" i="34"/>
  <c r="B279" i="34"/>
  <c r="B278" i="34"/>
  <c r="B277" i="34"/>
  <c r="B276" i="34"/>
  <c r="B275" i="34"/>
  <c r="B274" i="34"/>
  <c r="B273" i="34"/>
  <c r="B272" i="34"/>
  <c r="B268" i="34"/>
  <c r="B267" i="34"/>
  <c r="B266" i="34"/>
  <c r="B263" i="34"/>
  <c r="B262" i="34"/>
  <c r="B261" i="34"/>
  <c r="B260" i="34"/>
  <c r="B259" i="34"/>
  <c r="B258" i="34"/>
  <c r="B257" i="34"/>
  <c r="B256" i="34"/>
  <c r="B255" i="34"/>
  <c r="B254" i="34"/>
  <c r="B253" i="34"/>
  <c r="B252" i="34"/>
  <c r="B251" i="34"/>
  <c r="B250" i="34"/>
  <c r="B249" i="34"/>
  <c r="B248" i="34"/>
  <c r="B247" i="34"/>
  <c r="B246" i="34"/>
  <c r="B245" i="34"/>
  <c r="B244" i="34"/>
  <c r="B240" i="34"/>
  <c r="B239" i="34"/>
  <c r="B238" i="34"/>
  <c r="B235" i="34"/>
  <c r="B234" i="34"/>
  <c r="B233" i="34"/>
  <c r="B232" i="34"/>
  <c r="B231" i="34"/>
  <c r="B230" i="34"/>
  <c r="B229" i="34"/>
  <c r="B228" i="34"/>
  <c r="B227" i="34"/>
  <c r="B226" i="34"/>
  <c r="B225" i="34"/>
  <c r="B224" i="34"/>
  <c r="B223" i="34"/>
  <c r="B222" i="34"/>
  <c r="B221" i="34"/>
  <c r="B220" i="34"/>
  <c r="B219" i="34"/>
  <c r="B218" i="34"/>
  <c r="B217" i="34"/>
  <c r="B216" i="34"/>
  <c r="B212" i="34"/>
  <c r="B211" i="34"/>
  <c r="B210" i="34"/>
  <c r="B207" i="34"/>
  <c r="B206" i="34"/>
  <c r="B205" i="34"/>
  <c r="B204" i="34"/>
  <c r="B203" i="34"/>
  <c r="B202" i="34"/>
  <c r="B201" i="34"/>
  <c r="B200" i="34"/>
  <c r="B199" i="34"/>
  <c r="B198" i="34"/>
  <c r="B197" i="34"/>
  <c r="B196" i="34"/>
  <c r="B195" i="34"/>
  <c r="B194" i="34"/>
  <c r="B193" i="34"/>
  <c r="B192" i="34"/>
  <c r="B191" i="34"/>
  <c r="B190" i="34"/>
  <c r="B189" i="34"/>
  <c r="B188" i="34"/>
  <c r="B184" i="34"/>
  <c r="B183" i="34"/>
  <c r="B182" i="34"/>
  <c r="B179" i="34"/>
  <c r="B178" i="34"/>
  <c r="B177" i="34"/>
  <c r="B176" i="34"/>
  <c r="B175" i="34"/>
  <c r="B174" i="34"/>
  <c r="B173" i="34"/>
  <c r="B172" i="34"/>
  <c r="B171" i="34"/>
  <c r="B170" i="34"/>
  <c r="B169" i="34"/>
  <c r="B168" i="34"/>
  <c r="B167" i="34"/>
  <c r="B166" i="34"/>
  <c r="B165" i="34"/>
  <c r="B164" i="34"/>
  <c r="B163" i="34"/>
  <c r="B162" i="34"/>
  <c r="B161" i="34"/>
  <c r="B160" i="34"/>
  <c r="B156" i="34"/>
  <c r="B155" i="34"/>
  <c r="B154" i="34"/>
  <c r="B151" i="34"/>
  <c r="B150" i="34"/>
  <c r="B149" i="34"/>
  <c r="B148" i="34"/>
  <c r="B147" i="34"/>
  <c r="B146" i="34"/>
  <c r="B145" i="34"/>
  <c r="B144" i="34"/>
  <c r="B143" i="34"/>
  <c r="B142" i="34"/>
  <c r="B141" i="34"/>
  <c r="B140" i="34"/>
  <c r="B139" i="34"/>
  <c r="B138" i="34"/>
  <c r="B137" i="34"/>
  <c r="B136" i="34"/>
  <c r="B135" i="34"/>
  <c r="B134" i="34"/>
  <c r="B133" i="34"/>
  <c r="B132" i="34"/>
  <c r="B128" i="34"/>
  <c r="B127" i="34"/>
  <c r="B126" i="34"/>
  <c r="B123" i="34"/>
  <c r="B122" i="34"/>
  <c r="B121" i="34"/>
  <c r="B120" i="34"/>
  <c r="B119" i="34"/>
  <c r="B118" i="34"/>
  <c r="B117" i="34"/>
  <c r="B116" i="34"/>
  <c r="B115" i="34"/>
  <c r="B114" i="34"/>
  <c r="B113" i="34"/>
  <c r="B112" i="34"/>
  <c r="B111" i="34"/>
  <c r="B110" i="34"/>
  <c r="B109" i="34"/>
  <c r="B108" i="34"/>
  <c r="B107" i="34"/>
  <c r="B106" i="34"/>
  <c r="B105" i="34"/>
  <c r="B104" i="34"/>
  <c r="B100" i="34"/>
  <c r="B99" i="34"/>
  <c r="B98" i="34"/>
  <c r="B95" i="34"/>
  <c r="B94" i="34"/>
  <c r="B93" i="34"/>
  <c r="B92" i="34"/>
  <c r="B91" i="34"/>
  <c r="B90" i="34"/>
  <c r="B89" i="34"/>
  <c r="B88" i="34"/>
  <c r="B87" i="34"/>
  <c r="B86" i="34"/>
  <c r="B85" i="34"/>
  <c r="B84" i="34"/>
  <c r="B83" i="34"/>
  <c r="B82" i="34"/>
  <c r="B81" i="34"/>
  <c r="B80" i="34"/>
  <c r="B79" i="34"/>
  <c r="B78" i="34"/>
  <c r="B77" i="34"/>
  <c r="B76" i="34"/>
  <c r="B72" i="34"/>
  <c r="B71" i="34"/>
  <c r="B70" i="34"/>
  <c r="B67" i="34"/>
  <c r="B66" i="34"/>
  <c r="B65" i="34"/>
  <c r="B64" i="34"/>
  <c r="B63" i="34"/>
  <c r="B62" i="34"/>
  <c r="B61" i="34"/>
  <c r="B60" i="34"/>
  <c r="B59" i="34"/>
  <c r="B58" i="34"/>
  <c r="B57" i="34"/>
  <c r="B56" i="34"/>
  <c r="B55" i="34"/>
  <c r="B54" i="34"/>
  <c r="B53" i="34"/>
  <c r="B52" i="34"/>
  <c r="B51" i="34"/>
  <c r="B50" i="34"/>
  <c r="B49" i="34"/>
  <c r="B48" i="34"/>
  <c r="B44" i="34"/>
  <c r="B43" i="34"/>
  <c r="B42" i="34"/>
  <c r="B39" i="34"/>
  <c r="B38" i="34"/>
  <c r="B37" i="34"/>
  <c r="B36" i="34"/>
  <c r="B35" i="34"/>
  <c r="B34" i="34"/>
  <c r="B33" i="34"/>
  <c r="B32" i="34"/>
  <c r="B31" i="34"/>
  <c r="B30" i="34"/>
  <c r="B29" i="34"/>
  <c r="B28" i="34"/>
  <c r="B27" i="34"/>
  <c r="B26" i="34"/>
  <c r="B25" i="34"/>
  <c r="B24" i="34"/>
  <c r="B23" i="34"/>
  <c r="B22" i="34"/>
  <c r="B21" i="34"/>
  <c r="B20" i="34"/>
  <c r="B16" i="34"/>
  <c r="B15" i="34"/>
  <c r="B14" i="34"/>
  <c r="B9" i="34"/>
  <c r="B2" i="34"/>
  <c r="B5" i="34"/>
  <c r="B7" i="34"/>
  <c r="E8" i="34"/>
  <c r="C8" i="34"/>
  <c r="B8" i="34" s="1"/>
  <c r="G6" i="34"/>
  <c r="E6" i="34"/>
  <c r="C6" i="34"/>
  <c r="C4" i="34"/>
  <c r="H3" i="34"/>
  <c r="G3" i="34"/>
  <c r="F3" i="34"/>
  <c r="E3" i="34"/>
  <c r="D3" i="34"/>
  <c r="C3" i="34"/>
  <c r="W91" i="33"/>
  <c r="W87" i="33"/>
  <c r="W77" i="33"/>
  <c r="W73" i="33"/>
  <c r="W63" i="33"/>
  <c r="W59" i="33"/>
  <c r="X56" i="33"/>
  <c r="X55" i="33"/>
  <c r="X54" i="33"/>
  <c r="X53" i="33"/>
  <c r="X52" i="33"/>
  <c r="X51" i="33"/>
  <c r="X50" i="33"/>
  <c r="X49" i="33"/>
  <c r="W49" i="33"/>
  <c r="W52" i="33" s="1"/>
  <c r="X48" i="33"/>
  <c r="W48" i="33"/>
  <c r="W51" i="33" s="1"/>
  <c r="X47" i="33"/>
  <c r="W47" i="33"/>
  <c r="W50" i="33" s="1"/>
  <c r="W39" i="33"/>
  <c r="W35" i="33"/>
  <c r="W22" i="33"/>
  <c r="W91" i="32"/>
  <c r="W87" i="32"/>
  <c r="W77" i="32"/>
  <c r="W73" i="32"/>
  <c r="W63" i="32"/>
  <c r="W59" i="32"/>
  <c r="X56" i="32"/>
  <c r="X55" i="32"/>
  <c r="X54" i="32"/>
  <c r="X53" i="32"/>
  <c r="X52" i="32"/>
  <c r="X51" i="32"/>
  <c r="X50" i="32"/>
  <c r="X49" i="32"/>
  <c r="W49" i="32"/>
  <c r="W52" i="32" s="1"/>
  <c r="X48" i="32"/>
  <c r="W48" i="32"/>
  <c r="W51" i="32" s="1"/>
  <c r="X47" i="32"/>
  <c r="W47" i="32"/>
  <c r="W50" i="32" s="1"/>
  <c r="W39" i="32"/>
  <c r="W35" i="32"/>
  <c r="W22" i="32"/>
  <c r="W32" i="32" s="1"/>
  <c r="W91" i="31"/>
  <c r="W87" i="31"/>
  <c r="W77" i="31"/>
  <c r="W73" i="31"/>
  <c r="W63" i="31"/>
  <c r="W59" i="31"/>
  <c r="X56" i="31"/>
  <c r="X55" i="31"/>
  <c r="X54" i="31"/>
  <c r="X53" i="31"/>
  <c r="X52" i="31"/>
  <c r="X51" i="31"/>
  <c r="X50" i="31"/>
  <c r="X49" i="31"/>
  <c r="W49" i="31"/>
  <c r="W52" i="31" s="1"/>
  <c r="X48" i="31"/>
  <c r="W48" i="31"/>
  <c r="W51" i="31" s="1"/>
  <c r="X47" i="31"/>
  <c r="W47" i="31"/>
  <c r="W50" i="31" s="1"/>
  <c r="W39" i="31"/>
  <c r="W35" i="31"/>
  <c r="W22" i="31"/>
  <c r="W91" i="30"/>
  <c r="W87" i="30"/>
  <c r="W77" i="30"/>
  <c r="W73" i="30"/>
  <c r="W63" i="30"/>
  <c r="W59" i="30"/>
  <c r="X56" i="30"/>
  <c r="X55" i="30"/>
  <c r="X54" i="30"/>
  <c r="X53" i="30"/>
  <c r="X52" i="30"/>
  <c r="X51" i="30"/>
  <c r="X50" i="30"/>
  <c r="X49" i="30"/>
  <c r="W49" i="30"/>
  <c r="W52" i="30" s="1"/>
  <c r="X48" i="30"/>
  <c r="W48" i="30"/>
  <c r="W51" i="30" s="1"/>
  <c r="X47" i="30"/>
  <c r="W47" i="30"/>
  <c r="W50" i="30" s="1"/>
  <c r="W39" i="30"/>
  <c r="W35" i="30"/>
  <c r="W22" i="30"/>
  <c r="W32" i="30" s="1"/>
  <c r="W91" i="29"/>
  <c r="W87" i="29"/>
  <c r="W77" i="29"/>
  <c r="W73" i="29"/>
  <c r="W63" i="29"/>
  <c r="W59" i="29"/>
  <c r="X56" i="29"/>
  <c r="X55" i="29"/>
  <c r="X54" i="29"/>
  <c r="X53" i="29"/>
  <c r="X52" i="29"/>
  <c r="X51" i="29"/>
  <c r="X50" i="29"/>
  <c r="X49" i="29"/>
  <c r="W49" i="29"/>
  <c r="W52" i="29" s="1"/>
  <c r="X48" i="29"/>
  <c r="W48" i="29"/>
  <c r="W51" i="29" s="1"/>
  <c r="X47" i="29"/>
  <c r="W47" i="29"/>
  <c r="W50" i="29" s="1"/>
  <c r="W39" i="29"/>
  <c r="W35" i="29"/>
  <c r="W22" i="29"/>
  <c r="W91" i="28"/>
  <c r="W87" i="28"/>
  <c r="W77" i="28"/>
  <c r="W73" i="28"/>
  <c r="W63" i="28"/>
  <c r="W59" i="28"/>
  <c r="X56" i="28"/>
  <c r="X55" i="28"/>
  <c r="X54" i="28"/>
  <c r="X53" i="28"/>
  <c r="X52" i="28"/>
  <c r="X51" i="28"/>
  <c r="X50" i="28"/>
  <c r="X49" i="28"/>
  <c r="W49" i="28"/>
  <c r="W52" i="28" s="1"/>
  <c r="X48" i="28"/>
  <c r="W48" i="28"/>
  <c r="W51" i="28" s="1"/>
  <c r="X47" i="28"/>
  <c r="W47" i="28"/>
  <c r="W50" i="28" s="1"/>
  <c r="W39" i="28"/>
  <c r="W35" i="28"/>
  <c r="W22" i="28"/>
  <c r="W91" i="27"/>
  <c r="W87" i="27"/>
  <c r="W77" i="27"/>
  <c r="W73" i="27"/>
  <c r="W63" i="27"/>
  <c r="W59" i="27"/>
  <c r="X56" i="27"/>
  <c r="X55" i="27"/>
  <c r="X54" i="27"/>
  <c r="X53" i="27"/>
  <c r="X52" i="27"/>
  <c r="X51" i="27"/>
  <c r="X50" i="27"/>
  <c r="X49" i="27"/>
  <c r="W49" i="27"/>
  <c r="W52" i="27" s="1"/>
  <c r="X48" i="27"/>
  <c r="W48" i="27"/>
  <c r="W51" i="27" s="1"/>
  <c r="X47" i="27"/>
  <c r="W47" i="27"/>
  <c r="W50" i="27" s="1"/>
  <c r="W39" i="27"/>
  <c r="W35" i="27"/>
  <c r="W32" i="27"/>
  <c r="W22" i="27"/>
  <c r="W26" i="27" s="1"/>
  <c r="W91" i="26"/>
  <c r="W87" i="26"/>
  <c r="W77" i="26"/>
  <c r="W73" i="26"/>
  <c r="W63" i="26"/>
  <c r="W59" i="26"/>
  <c r="X56" i="26"/>
  <c r="X55" i="26"/>
  <c r="X54" i="26"/>
  <c r="X53" i="26"/>
  <c r="X52" i="26"/>
  <c r="X51" i="26"/>
  <c r="X50" i="26"/>
  <c r="X49" i="26"/>
  <c r="W49" i="26"/>
  <c r="W52" i="26" s="1"/>
  <c r="X48" i="26"/>
  <c r="W48" i="26"/>
  <c r="W51" i="26" s="1"/>
  <c r="X47" i="26"/>
  <c r="W47" i="26"/>
  <c r="W50" i="26" s="1"/>
  <c r="W39" i="26"/>
  <c r="W35" i="26"/>
  <c r="W22" i="26"/>
  <c r="W91" i="25"/>
  <c r="W87" i="25"/>
  <c r="W77" i="25"/>
  <c r="W73" i="25"/>
  <c r="W63" i="25"/>
  <c r="W59" i="25"/>
  <c r="X56" i="25"/>
  <c r="X55" i="25"/>
  <c r="X54" i="25"/>
  <c r="X53" i="25"/>
  <c r="X52" i="25"/>
  <c r="X51" i="25"/>
  <c r="W51" i="25"/>
  <c r="X50" i="25"/>
  <c r="W50" i="25"/>
  <c r="X49" i="25"/>
  <c r="W49" i="25"/>
  <c r="W52" i="25" s="1"/>
  <c r="X48" i="25"/>
  <c r="W48" i="25"/>
  <c r="X47" i="25"/>
  <c r="W47" i="25"/>
  <c r="W39" i="25"/>
  <c r="W35" i="25"/>
  <c r="W22" i="25"/>
  <c r="W91" i="24"/>
  <c r="W87" i="24"/>
  <c r="W77" i="24"/>
  <c r="W73" i="24"/>
  <c r="W63" i="24"/>
  <c r="W59" i="24"/>
  <c r="X56" i="24"/>
  <c r="X55" i="24"/>
  <c r="X54" i="24"/>
  <c r="X53" i="24"/>
  <c r="X52" i="24"/>
  <c r="X51" i="24"/>
  <c r="X50" i="24"/>
  <c r="X49" i="24"/>
  <c r="W49" i="24"/>
  <c r="W52" i="24" s="1"/>
  <c r="X48" i="24"/>
  <c r="W48" i="24"/>
  <c r="W51" i="24" s="1"/>
  <c r="X47" i="24"/>
  <c r="W47" i="24"/>
  <c r="W50" i="24" s="1"/>
  <c r="W39" i="24"/>
  <c r="W35" i="24"/>
  <c r="W22" i="24"/>
  <c r="W91" i="23"/>
  <c r="W87" i="23"/>
  <c r="W77" i="23"/>
  <c r="W73" i="23"/>
  <c r="W63" i="23"/>
  <c r="W59" i="23"/>
  <c r="X56" i="23"/>
  <c r="X55" i="23"/>
  <c r="X54" i="23"/>
  <c r="X53" i="23"/>
  <c r="X52" i="23"/>
  <c r="X51" i="23"/>
  <c r="X50" i="23"/>
  <c r="X49" i="23"/>
  <c r="W49" i="23"/>
  <c r="W52" i="23" s="1"/>
  <c r="X48" i="23"/>
  <c r="W48" i="23"/>
  <c r="W51" i="23" s="1"/>
  <c r="X47" i="23"/>
  <c r="W47" i="23"/>
  <c r="W50" i="23" s="1"/>
  <c r="W39" i="23"/>
  <c r="W35" i="23"/>
  <c r="W22" i="23"/>
  <c r="W91" i="22"/>
  <c r="W87" i="22"/>
  <c r="W77" i="22"/>
  <c r="W73" i="22"/>
  <c r="W63" i="22"/>
  <c r="W59" i="22"/>
  <c r="X56" i="22"/>
  <c r="X55" i="22"/>
  <c r="X54" i="22"/>
  <c r="X53" i="22"/>
  <c r="X52" i="22"/>
  <c r="X51" i="22"/>
  <c r="X50" i="22"/>
  <c r="X49" i="22"/>
  <c r="W49" i="22"/>
  <c r="W52" i="22" s="1"/>
  <c r="X48" i="22"/>
  <c r="W48" i="22"/>
  <c r="W51" i="22" s="1"/>
  <c r="X47" i="22"/>
  <c r="W47" i="22"/>
  <c r="W50" i="22" s="1"/>
  <c r="W39" i="22"/>
  <c r="W35" i="22"/>
  <c r="W22" i="22"/>
  <c r="W32" i="22" s="1"/>
  <c r="W91" i="21"/>
  <c r="W87" i="21"/>
  <c r="W77" i="21"/>
  <c r="W73" i="21"/>
  <c r="W63" i="21"/>
  <c r="W59" i="21"/>
  <c r="X56" i="21"/>
  <c r="X55" i="21"/>
  <c r="X54" i="21"/>
  <c r="X53" i="21"/>
  <c r="X52" i="21"/>
  <c r="X51" i="21"/>
  <c r="X50" i="21"/>
  <c r="X49" i="21"/>
  <c r="W49" i="21"/>
  <c r="W52" i="21" s="1"/>
  <c r="X48" i="21"/>
  <c r="W48" i="21"/>
  <c r="W51" i="21" s="1"/>
  <c r="X47" i="21"/>
  <c r="W47" i="21"/>
  <c r="W50" i="21" s="1"/>
  <c r="W39" i="21"/>
  <c r="W35" i="21"/>
  <c r="W22" i="21"/>
  <c r="W91" i="20"/>
  <c r="W87" i="20"/>
  <c r="W77" i="20"/>
  <c r="W73" i="20"/>
  <c r="W63" i="20"/>
  <c r="W59" i="20"/>
  <c r="X56" i="20"/>
  <c r="X55" i="20"/>
  <c r="X54" i="20"/>
  <c r="X53" i="20"/>
  <c r="X52" i="20"/>
  <c r="X51" i="20"/>
  <c r="X50" i="20"/>
  <c r="X49" i="20"/>
  <c r="W49" i="20"/>
  <c r="W52" i="20" s="1"/>
  <c r="X48" i="20"/>
  <c r="W48" i="20"/>
  <c r="W51" i="20" s="1"/>
  <c r="X47" i="20"/>
  <c r="W47" i="20"/>
  <c r="W50" i="20" s="1"/>
  <c r="W39" i="20"/>
  <c r="W35" i="20"/>
  <c r="W22" i="20"/>
  <c r="W91" i="19"/>
  <c r="W87" i="19"/>
  <c r="W77" i="19"/>
  <c r="W73" i="19"/>
  <c r="W63" i="19"/>
  <c r="W59" i="19"/>
  <c r="X56" i="19"/>
  <c r="X55" i="19"/>
  <c r="X54" i="19"/>
  <c r="X53" i="19"/>
  <c r="X52" i="19"/>
  <c r="X51" i="19"/>
  <c r="X50" i="19"/>
  <c r="X49" i="19"/>
  <c r="W49" i="19"/>
  <c r="W52" i="19" s="1"/>
  <c r="X48" i="19"/>
  <c r="W48" i="19"/>
  <c r="W51" i="19" s="1"/>
  <c r="X47" i="19"/>
  <c r="W47" i="19"/>
  <c r="W50" i="19" s="1"/>
  <c r="W39" i="19"/>
  <c r="W35" i="19"/>
  <c r="W22" i="19"/>
  <c r="W91" i="18"/>
  <c r="W87" i="18"/>
  <c r="W77" i="18"/>
  <c r="W73" i="18"/>
  <c r="W63" i="18"/>
  <c r="W59" i="18"/>
  <c r="X56" i="18"/>
  <c r="X55" i="18"/>
  <c r="X54" i="18"/>
  <c r="X53" i="18"/>
  <c r="X52" i="18"/>
  <c r="X51" i="18"/>
  <c r="X50" i="18"/>
  <c r="X49" i="18"/>
  <c r="W49" i="18"/>
  <c r="W52" i="18" s="1"/>
  <c r="X48" i="18"/>
  <c r="W48" i="18"/>
  <c r="W51" i="18" s="1"/>
  <c r="X47" i="18"/>
  <c r="W47" i="18"/>
  <c r="W50" i="18" s="1"/>
  <c r="W39" i="18"/>
  <c r="W35" i="18"/>
  <c r="W22" i="18"/>
  <c r="W32" i="18" s="1"/>
  <c r="W91" i="17"/>
  <c r="W87" i="17"/>
  <c r="W77" i="17"/>
  <c r="W73" i="17"/>
  <c r="W63" i="17"/>
  <c r="W59" i="17"/>
  <c r="X56" i="17"/>
  <c r="X55" i="17"/>
  <c r="X54" i="17"/>
  <c r="X53" i="17"/>
  <c r="X52" i="17"/>
  <c r="X51" i="17"/>
  <c r="X50" i="17"/>
  <c r="X49" i="17"/>
  <c r="W49" i="17"/>
  <c r="W52" i="17" s="1"/>
  <c r="X48" i="17"/>
  <c r="W48" i="17"/>
  <c r="W51" i="17" s="1"/>
  <c r="X47" i="17"/>
  <c r="W47" i="17"/>
  <c r="W50" i="17" s="1"/>
  <c r="W39" i="17"/>
  <c r="W35" i="17"/>
  <c r="W22" i="17"/>
  <c r="W91" i="16"/>
  <c r="W87" i="16"/>
  <c r="W77" i="16"/>
  <c r="W73" i="16"/>
  <c r="W63" i="16"/>
  <c r="W59" i="16"/>
  <c r="X56" i="16"/>
  <c r="X55" i="16"/>
  <c r="X54" i="16"/>
  <c r="X53" i="16"/>
  <c r="X52" i="16"/>
  <c r="X51" i="16"/>
  <c r="X50" i="16"/>
  <c r="X49" i="16"/>
  <c r="W49" i="16"/>
  <c r="W52" i="16" s="1"/>
  <c r="X48" i="16"/>
  <c r="W48" i="16"/>
  <c r="W51" i="16" s="1"/>
  <c r="X47" i="16"/>
  <c r="W47" i="16"/>
  <c r="W50" i="16" s="1"/>
  <c r="W39" i="16"/>
  <c r="W35" i="16"/>
  <c r="W22" i="16"/>
  <c r="W26" i="16" s="1"/>
  <c r="W91" i="15"/>
  <c r="W87" i="15"/>
  <c r="W77" i="15"/>
  <c r="W73" i="15"/>
  <c r="W63" i="15"/>
  <c r="W59" i="15"/>
  <c r="X56" i="15"/>
  <c r="X55" i="15"/>
  <c r="X54" i="15"/>
  <c r="X53" i="15"/>
  <c r="X52" i="15"/>
  <c r="X51" i="15"/>
  <c r="X50" i="15"/>
  <c r="X49" i="15"/>
  <c r="W49" i="15"/>
  <c r="W52" i="15" s="1"/>
  <c r="X48" i="15"/>
  <c r="W48" i="15"/>
  <c r="W51" i="15" s="1"/>
  <c r="X47" i="15"/>
  <c r="W47" i="15"/>
  <c r="W50" i="15" s="1"/>
  <c r="W39" i="15"/>
  <c r="W35" i="15"/>
  <c r="W22" i="15"/>
  <c r="W48" i="5"/>
  <c r="W51" i="5" s="1"/>
  <c r="W56" i="11"/>
  <c r="W57" i="11"/>
  <c r="W25" i="6"/>
  <c r="W59" i="5"/>
  <c r="W19" i="6"/>
  <c r="W22" i="6" s="1"/>
  <c r="W18" i="6"/>
  <c r="W21" i="6" s="1"/>
  <c r="W17" i="6"/>
  <c r="W20" i="6" s="1"/>
  <c r="W44" i="6"/>
  <c r="W36" i="6"/>
  <c r="W41" i="6" s="1"/>
  <c r="W31" i="6"/>
  <c r="W12" i="6"/>
  <c r="W91" i="5"/>
  <c r="W87" i="5"/>
  <c r="W77" i="5"/>
  <c r="W73" i="5"/>
  <c r="X48" i="5"/>
  <c r="X51" i="5"/>
  <c r="X50" i="5"/>
  <c r="X56" i="5"/>
  <c r="X55" i="5"/>
  <c r="X54" i="5"/>
  <c r="X53" i="5"/>
  <c r="X52" i="5"/>
  <c r="X49" i="5"/>
  <c r="X47" i="5"/>
  <c r="W49" i="5"/>
  <c r="W52" i="5" s="1"/>
  <c r="W47" i="5"/>
  <c r="W50" i="5" s="1"/>
  <c r="W39" i="5"/>
  <c r="X18" i="6"/>
  <c r="W35" i="5"/>
  <c r="X17" i="6"/>
  <c r="X22" i="6"/>
  <c r="X21" i="6"/>
  <c r="X20" i="6"/>
  <c r="X19" i="6"/>
  <c r="W3" i="6"/>
  <c r="W9" i="6" s="1"/>
  <c r="W63" i="5"/>
  <c r="W22" i="5"/>
  <c r="W26" i="5" s="1"/>
  <c r="W55" i="11"/>
  <c r="B6" i="34" l="1"/>
  <c r="C572" i="34"/>
  <c r="B572" i="34" s="1"/>
  <c r="C586" i="34"/>
  <c r="B586" i="34" s="1"/>
  <c r="B4" i="34"/>
  <c r="K4" i="34"/>
  <c r="B3" i="34"/>
  <c r="W32" i="33"/>
  <c r="W26" i="33"/>
  <c r="W26" i="31"/>
  <c r="W32" i="31"/>
  <c r="W32" i="29"/>
  <c r="W26" i="29"/>
  <c r="W32" i="28"/>
  <c r="W26" i="28"/>
  <c r="W32" i="26"/>
  <c r="W26" i="26"/>
  <c r="W26" i="25"/>
  <c r="W32" i="25"/>
  <c r="W26" i="24"/>
  <c r="W32" i="24"/>
  <c r="W32" i="23"/>
  <c r="W26" i="23"/>
  <c r="W26" i="21"/>
  <c r="W32" i="21"/>
  <c r="W32" i="20"/>
  <c r="W26" i="20"/>
  <c r="W26" i="19"/>
  <c r="W32" i="19"/>
  <c r="W26" i="17"/>
  <c r="W32" i="17"/>
  <c r="W26" i="15"/>
  <c r="W32" i="15"/>
  <c r="W26" i="32"/>
  <c r="W26" i="30"/>
  <c r="W26" i="22"/>
  <c r="W26" i="18"/>
  <c r="W32" i="16"/>
  <c r="W32" i="5"/>
</calcChain>
</file>

<file path=xl/sharedStrings.xml><?xml version="1.0" encoding="utf-8"?>
<sst xmlns="http://schemas.openxmlformats.org/spreadsheetml/2006/main" count="3582" uniqueCount="841">
  <si>
    <t>○</t>
    <phoneticPr fontId="4"/>
  </si>
  <si>
    <t>※</t>
    <phoneticPr fontId="1"/>
  </si>
  <si>
    <t>SQ１</t>
    <phoneticPr fontId="4"/>
  </si>
  <si>
    <t>（１）</t>
    <phoneticPr fontId="1"/>
  </si>
  <si>
    <t>（２）</t>
    <phoneticPr fontId="1"/>
  </si>
  <si>
    <t>やURLがある場合には、末尾にご記入ください。）</t>
    <phoneticPr fontId="4"/>
  </si>
  <si>
    <t>調査研究の概要</t>
    <phoneticPr fontId="4"/>
  </si>
  <si>
    <t>（調査研究の概要をご記入ください。また、研究成果を閲覧できる機関（国会図書館等）</t>
    <phoneticPr fontId="1"/>
  </si>
  <si>
    <t>（３）</t>
    <phoneticPr fontId="1"/>
  </si>
  <si>
    <t>Ａ１～Ａ５は自治体運営全般に関するもの、Ｂ１～Ｂ６は特定課題解決に関するものです。</t>
    <phoneticPr fontId="1"/>
  </si>
  <si>
    <t>DXの推進等、複数分野にまたがるものに関しては、Ａ５にチェックし、詳細をご記入ください。</t>
    <phoneticPr fontId="1"/>
  </si>
  <si>
    <t>調査研究1件ごとに（１）～（７）までお答えください。</t>
    <phoneticPr fontId="1"/>
  </si>
  <si>
    <t>実施された調査研究のみご回答ください。</t>
    <phoneticPr fontId="1"/>
  </si>
  <si>
    <t>（４）</t>
    <phoneticPr fontId="1"/>
  </si>
  <si>
    <t>１位</t>
    <phoneticPr fontId="4"/>
  </si>
  <si>
    <t>２位</t>
    <phoneticPr fontId="4"/>
  </si>
  <si>
    <t>３位</t>
    <phoneticPr fontId="4"/>
  </si>
  <si>
    <t>貴自治体が設置しているシンクタンクの職員</t>
    <phoneticPr fontId="1"/>
  </si>
  <si>
    <t>貴自治体の企画部門の職員（１を除く。）</t>
    <phoneticPr fontId="1"/>
  </si>
  <si>
    <t>貴自治体の職員（１、２を除く。）</t>
    <phoneticPr fontId="1"/>
  </si>
  <si>
    <t>他自治体の職員</t>
    <phoneticPr fontId="1"/>
  </si>
  <si>
    <t>シンクタンク、コンサルティング会社の職員（１を除く。）</t>
    <phoneticPr fontId="1"/>
  </si>
  <si>
    <t>大学の研究者</t>
    <phoneticPr fontId="1"/>
  </si>
  <si>
    <t>大学院生・大学生</t>
    <phoneticPr fontId="1"/>
  </si>
  <si>
    <t>公益法人、ＮＰＯ法人の職員（１、５を除く。）</t>
    <phoneticPr fontId="1"/>
  </si>
  <si>
    <t>市民（５、６、７を除く。）</t>
    <phoneticPr fontId="1"/>
  </si>
  <si>
    <t>その他（下の枠内に、具体的にご記入ください。）</t>
    <phoneticPr fontId="1"/>
  </si>
  <si>
    <t>１</t>
  </si>
  <si>
    <t>１</t>
    <phoneticPr fontId="1"/>
  </si>
  <si>
    <t>２</t>
  </si>
  <si>
    <t>２</t>
    <phoneticPr fontId="1"/>
  </si>
  <si>
    <t>３</t>
  </si>
  <si>
    <t>３</t>
    <phoneticPr fontId="1"/>
  </si>
  <si>
    <t>４</t>
  </si>
  <si>
    <t>４</t>
    <phoneticPr fontId="1"/>
  </si>
  <si>
    <t>５</t>
  </si>
  <si>
    <t>５</t>
    <phoneticPr fontId="1"/>
  </si>
  <si>
    <t>６</t>
  </si>
  <si>
    <t>６</t>
    <phoneticPr fontId="1"/>
  </si>
  <si>
    <t>７</t>
  </si>
  <si>
    <t>７</t>
    <phoneticPr fontId="1"/>
  </si>
  <si>
    <t>８</t>
  </si>
  <si>
    <t>８</t>
    <phoneticPr fontId="1"/>
  </si>
  <si>
    <t>９</t>
    <phoneticPr fontId="1"/>
  </si>
  <si>
    <t>１０</t>
    <phoneticPr fontId="1"/>
  </si>
  <si>
    <t>個人研究</t>
  </si>
  <si>
    <t>組織内グループ研究</t>
  </si>
  <si>
    <t>他部署の職員が参加する研究会</t>
  </si>
  <si>
    <t>他機関（外部のシンクタンクやコンサルタント、NPO、民間企業等）の職員が参加する研究会</t>
    <rPh sb="4" eb="6">
      <t>ガイブ</t>
    </rPh>
    <rPh sb="26" eb="28">
      <t>ミンカン</t>
    </rPh>
    <rPh sb="28" eb="30">
      <t>キギョウ</t>
    </rPh>
    <rPh sb="30" eb="31">
      <t>トウ</t>
    </rPh>
    <phoneticPr fontId="2"/>
  </si>
  <si>
    <t>外部有識者が参加する研究会</t>
  </si>
  <si>
    <t>住民が参加する研究会</t>
  </si>
  <si>
    <t>異なる組織間（国・都道府県等）の共同研究</t>
    <rPh sb="7" eb="8">
      <t>クニ</t>
    </rPh>
    <rPh sb="9" eb="13">
      <t>トドウフケン</t>
    </rPh>
    <rPh sb="13" eb="14">
      <t>トウ</t>
    </rPh>
    <phoneticPr fontId="2"/>
  </si>
  <si>
    <t>その他（下の枠内に、具体的にご記入ください。）</t>
    <rPh sb="2" eb="3">
      <t>タ</t>
    </rPh>
    <rPh sb="4" eb="5">
      <t>シタ</t>
    </rPh>
    <rPh sb="6" eb="8">
      <t>ワクナイ</t>
    </rPh>
    <rPh sb="10" eb="13">
      <t>グタイテキ</t>
    </rPh>
    <rPh sb="15" eb="17">
      <t>キニュウ</t>
    </rPh>
    <phoneticPr fontId="2"/>
  </si>
  <si>
    <t>（５）</t>
    <phoneticPr fontId="1"/>
  </si>
  <si>
    <t>（６）</t>
    <phoneticPr fontId="1"/>
  </si>
  <si>
    <t>報告書、白書等の刊行</t>
  </si>
  <si>
    <t>政策提言</t>
  </si>
  <si>
    <t>計画等策定支援</t>
  </si>
  <si>
    <t>施策・事業等の提案</t>
  </si>
  <si>
    <t>データベース化</t>
  </si>
  <si>
    <t>講座、研修等の実施</t>
  </si>
  <si>
    <t>ウェブでの公開</t>
  </si>
  <si>
    <t>（７）</t>
    <phoneticPr fontId="1"/>
  </si>
  <si>
    <t>3か月未満</t>
  </si>
  <si>
    <t>3か月以上6か月未満</t>
  </si>
  <si>
    <t>6か月以上1年未満</t>
  </si>
  <si>
    <t>1年以上3年未満</t>
  </si>
  <si>
    <t>3年以上</t>
  </si>
  <si>
    <t>継続中であり、終期未定</t>
  </si>
  <si>
    <t>継続中であっても、あらかじめ調査研究の終期を設定している場合は、１～５から選択してください。</t>
    <phoneticPr fontId="1"/>
  </si>
  <si>
    <t>具体的内容の回答欄</t>
    <rPh sb="0" eb="3">
      <t>グタイテキ</t>
    </rPh>
    <rPh sb="3" eb="5">
      <t>ナイヨウ</t>
    </rPh>
    <rPh sb="6" eb="8">
      <t>カイトウ</t>
    </rPh>
    <rPh sb="8" eb="9">
      <t>ラン</t>
    </rPh>
    <phoneticPr fontId="1"/>
  </si>
  <si>
    <t>（Ａ５を選択された方）具体的内容の回答欄</t>
    <rPh sb="4" eb="6">
      <t>センタク</t>
    </rPh>
    <rPh sb="9" eb="10">
      <t>カタ</t>
    </rPh>
    <rPh sb="11" eb="14">
      <t>グタイテキ</t>
    </rPh>
    <rPh sb="14" eb="16">
      <t>ナイヨウ</t>
    </rPh>
    <rPh sb="17" eb="19">
      <t>カイトウ</t>
    </rPh>
    <rPh sb="19" eb="20">
      <t>ラン</t>
    </rPh>
    <phoneticPr fontId="1"/>
  </si>
  <si>
    <t>（Ｂ６を選択された方）具体的内容の回答欄</t>
    <rPh sb="4" eb="6">
      <t>センタク</t>
    </rPh>
    <rPh sb="9" eb="10">
      <t>カタ</t>
    </rPh>
    <rPh sb="11" eb="14">
      <t>グタイテキ</t>
    </rPh>
    <rPh sb="14" eb="16">
      <t>ナイヨウ</t>
    </rPh>
    <rPh sb="17" eb="19">
      <t>カイトウ</t>
    </rPh>
    <rPh sb="19" eb="20">
      <t>ラン</t>
    </rPh>
    <phoneticPr fontId="1"/>
  </si>
  <si>
    <t xml:space="preserve">Ａ１
</t>
    <phoneticPr fontId="1"/>
  </si>
  <si>
    <t xml:space="preserve">Ａ２
</t>
    <phoneticPr fontId="1"/>
  </si>
  <si>
    <t xml:space="preserve">Ａ３
</t>
    <phoneticPr fontId="1"/>
  </si>
  <si>
    <t xml:space="preserve">Ａ４
</t>
    <phoneticPr fontId="1"/>
  </si>
  <si>
    <t xml:space="preserve">Ａ５
</t>
    <phoneticPr fontId="1"/>
  </si>
  <si>
    <t xml:space="preserve">Ｂ１
</t>
    <phoneticPr fontId="1"/>
  </si>
  <si>
    <t xml:space="preserve">Ｂ２
</t>
    <phoneticPr fontId="1"/>
  </si>
  <si>
    <t xml:space="preserve">Ｂ３
</t>
    <phoneticPr fontId="1"/>
  </si>
  <si>
    <t xml:space="preserve">Ｂ４
</t>
    <phoneticPr fontId="1"/>
  </si>
  <si>
    <t xml:space="preserve">Ｂ５
</t>
    <phoneticPr fontId="1"/>
  </si>
  <si>
    <t xml:space="preserve">Ｂ６
</t>
    <phoneticPr fontId="1"/>
  </si>
  <si>
    <r>
      <t xml:space="preserve">生活基盤の整備
</t>
    </r>
    <r>
      <rPr>
        <sz val="9"/>
        <color theme="1"/>
        <rFont val="ＭＳ ゴシック"/>
        <family val="3"/>
        <charset val="128"/>
      </rPr>
      <t>（交通体系の整備、都市基盤施設の整備、都市計画、ＩＣＴ利活用、防災対策、防犯対策など）</t>
    </r>
    <phoneticPr fontId="1"/>
  </si>
  <si>
    <r>
      <t xml:space="preserve">総合計画等のための基礎調査
</t>
    </r>
    <r>
      <rPr>
        <sz val="9"/>
        <color theme="1"/>
        <rFont val="ＭＳ ゴシック"/>
        <family val="3"/>
        <charset val="128"/>
      </rPr>
      <t>（市民意識調査、人口推計、財政推計など）</t>
    </r>
    <phoneticPr fontId="1"/>
  </si>
  <si>
    <r>
      <t xml:space="preserve">行財政改革の推進
</t>
    </r>
    <r>
      <rPr>
        <sz val="9"/>
        <color theme="1"/>
        <rFont val="ＭＳ ゴシック"/>
        <family val="3"/>
        <charset val="128"/>
      </rPr>
      <t>（行政評価、事務事業評価、ＰＦＩ、市場化テスト、自主財源確保など）</t>
    </r>
    <phoneticPr fontId="1"/>
  </si>
  <si>
    <r>
      <t xml:space="preserve">地方分権
</t>
    </r>
    <r>
      <rPr>
        <sz val="9"/>
        <color theme="1"/>
        <rFont val="ＭＳ ゴシック"/>
        <family val="3"/>
        <charset val="128"/>
      </rPr>
      <t>（国・都道府県からの分権、都市内分権、地域間連携など）</t>
    </r>
    <phoneticPr fontId="1"/>
  </si>
  <si>
    <r>
      <t xml:space="preserve">その他の自治体運営全般
</t>
    </r>
    <r>
      <rPr>
        <sz val="9"/>
        <color theme="1"/>
        <rFont val="ＭＳ ゴシック"/>
        <family val="3"/>
        <charset val="128"/>
      </rPr>
      <t>（下の枠内に、具体的にご記入ください）</t>
    </r>
    <phoneticPr fontId="1"/>
  </si>
  <si>
    <r>
      <t xml:space="preserve">社会福祉・保健医療対策
</t>
    </r>
    <r>
      <rPr>
        <sz val="9"/>
        <color theme="1"/>
        <rFont val="ＭＳ ゴシック"/>
        <family val="3"/>
        <charset val="128"/>
      </rPr>
      <t>（少子･高齢化対策、高齢者福祉、障害者福祉、児童福祉、救急医療、健康づくりなど）</t>
    </r>
    <phoneticPr fontId="1"/>
  </si>
  <si>
    <r>
      <t xml:space="preserve">環境問題
</t>
    </r>
    <r>
      <rPr>
        <sz val="9"/>
        <color theme="1"/>
        <rFont val="ＭＳ ゴシック"/>
        <family val="3"/>
        <charset val="128"/>
      </rPr>
      <t>（ゴミ減量、地球温暖化対策の推進、省エネルギーの推進など）</t>
    </r>
    <phoneticPr fontId="1"/>
  </si>
  <si>
    <r>
      <t xml:space="preserve">教育・文化・スポーツの振興
</t>
    </r>
    <r>
      <rPr>
        <sz val="9"/>
        <color theme="1"/>
        <rFont val="ＭＳ ゴシック"/>
        <family val="3"/>
        <charset val="128"/>
      </rPr>
      <t>（青少年育成、文化活動の振興、伝統芸能・文化財の保存や活用など）</t>
    </r>
    <phoneticPr fontId="1"/>
  </si>
  <si>
    <r>
      <t xml:space="preserve">経済・産業の振興
</t>
    </r>
    <r>
      <rPr>
        <sz val="9"/>
        <color theme="1"/>
        <rFont val="ＭＳ ゴシック"/>
        <family val="3"/>
        <charset val="128"/>
      </rPr>
      <t>（中小企業の振興、観光振興、企業誘致、景気対策、雇用対策、農業支援、地域経済分析など）</t>
    </r>
    <phoneticPr fontId="1"/>
  </si>
  <si>
    <r>
      <t xml:space="preserve">その他の特定課題解決
</t>
    </r>
    <r>
      <rPr>
        <sz val="9"/>
        <color theme="1"/>
        <rFont val="ＭＳ ゴシック"/>
        <family val="3"/>
        <charset val="128"/>
      </rPr>
      <t>（下の枠内に、具体的にご記入ください）</t>
    </r>
    <phoneticPr fontId="1"/>
  </si>
  <si>
    <r>
      <t xml:space="preserve">地域づくり
</t>
    </r>
    <r>
      <rPr>
        <sz val="9"/>
        <color theme="1"/>
        <rFont val="ＭＳ ゴシック"/>
        <family val="3"/>
        <charset val="128"/>
      </rPr>
      <t>（市民協働、市民活動推進、男女共同参画、まちづくり、地域コミュニティ、人権など）</t>
    </r>
    <phoneticPr fontId="1"/>
  </si>
  <si>
    <r>
      <rPr>
        <b/>
        <sz val="10"/>
        <color theme="1"/>
        <rFont val="ＭＳ ゴシック"/>
        <family val="3"/>
        <charset val="128"/>
      </rPr>
      <t>調査研究名</t>
    </r>
    <r>
      <rPr>
        <sz val="10"/>
        <color theme="1"/>
        <rFont val="ＭＳ ゴシック"/>
        <family val="3"/>
        <charset val="128"/>
      </rPr>
      <t>（調査研究名をご記入ください。）</t>
    </r>
    <phoneticPr fontId="4"/>
  </si>
  <si>
    <r>
      <rPr>
        <b/>
        <sz val="10"/>
        <color theme="1"/>
        <rFont val="ＭＳ ゴシック"/>
        <family val="3"/>
        <charset val="128"/>
      </rPr>
      <t>分野</t>
    </r>
    <r>
      <rPr>
        <sz val="10"/>
        <color theme="1"/>
        <rFont val="ＭＳ ゴシック"/>
        <family val="3"/>
        <charset val="128"/>
      </rPr>
      <t>（該当するものを</t>
    </r>
    <r>
      <rPr>
        <b/>
        <u/>
        <sz val="10"/>
        <color theme="1"/>
        <rFont val="ＭＳ ゴシック"/>
        <family val="3"/>
        <charset val="128"/>
      </rPr>
      <t>1つだけ</t>
    </r>
    <r>
      <rPr>
        <sz val="10"/>
        <color theme="1"/>
        <rFont val="ＭＳ ゴシック"/>
        <family val="3"/>
        <charset val="128"/>
      </rPr>
      <t>選択してください。）</t>
    </r>
    <phoneticPr fontId="4"/>
  </si>
  <si>
    <r>
      <rPr>
        <b/>
        <sz val="10"/>
        <color theme="1"/>
        <rFont val="ＭＳ ゴシック"/>
        <family val="3"/>
        <charset val="128"/>
      </rPr>
      <t>実施・参画主体</t>
    </r>
    <r>
      <rPr>
        <sz val="10"/>
        <color theme="1"/>
        <rFont val="ＭＳ ゴシック"/>
        <family val="3"/>
        <charset val="128"/>
      </rPr>
      <t>（調査研究の中心的役割に</t>
    </r>
    <r>
      <rPr>
        <b/>
        <u/>
        <sz val="10"/>
        <color theme="1"/>
        <rFont val="ＭＳ ゴシック"/>
        <family val="3"/>
        <charset val="128"/>
      </rPr>
      <t>近い順で1位から3位まで各1つ選択</t>
    </r>
    <r>
      <rPr>
        <sz val="10"/>
        <color theme="1"/>
        <rFont val="ＭＳ ゴシック"/>
        <family val="3"/>
        <charset val="128"/>
      </rPr>
      <t>してください。）</t>
    </r>
    <phoneticPr fontId="4"/>
  </si>
  <si>
    <r>
      <rPr>
        <b/>
        <sz val="10"/>
        <color theme="1"/>
        <rFont val="ＭＳ ゴシック"/>
        <family val="3"/>
        <charset val="128"/>
      </rPr>
      <t>実施形態</t>
    </r>
    <r>
      <rPr>
        <sz val="10"/>
        <color theme="1"/>
        <rFont val="ＭＳ ゴシック"/>
        <family val="3"/>
        <charset val="128"/>
      </rPr>
      <t>（当てはまるものを</t>
    </r>
    <r>
      <rPr>
        <b/>
        <u/>
        <sz val="10"/>
        <color theme="1"/>
        <rFont val="ＭＳ ゴシック"/>
        <family val="3"/>
        <charset val="128"/>
      </rPr>
      <t>すべて選択</t>
    </r>
    <r>
      <rPr>
        <sz val="10"/>
        <color theme="1"/>
        <rFont val="ＭＳ ゴシック"/>
        <family val="3"/>
        <charset val="128"/>
      </rPr>
      <t>してください。）</t>
    </r>
    <phoneticPr fontId="1"/>
  </si>
  <si>
    <r>
      <rPr>
        <b/>
        <sz val="10"/>
        <color theme="1"/>
        <rFont val="ＭＳ ゴシック"/>
        <family val="3"/>
        <charset val="128"/>
      </rPr>
      <t>成果</t>
    </r>
    <r>
      <rPr>
        <sz val="10"/>
        <color theme="1"/>
        <rFont val="ＭＳ ゴシック"/>
        <family val="3"/>
        <charset val="128"/>
      </rPr>
      <t>（最終的にどのような形の成果とするか、予定も含め当てはまるものを</t>
    </r>
    <r>
      <rPr>
        <b/>
        <u/>
        <sz val="10"/>
        <color theme="1"/>
        <rFont val="ＭＳ ゴシック"/>
        <family val="3"/>
        <charset val="128"/>
      </rPr>
      <t>すべて選択</t>
    </r>
    <r>
      <rPr>
        <sz val="10"/>
        <color theme="1"/>
        <rFont val="ＭＳ ゴシック"/>
        <family val="3"/>
        <charset val="128"/>
      </rPr>
      <t>してください。）</t>
    </r>
    <phoneticPr fontId="4"/>
  </si>
  <si>
    <r>
      <rPr>
        <b/>
        <sz val="10"/>
        <color theme="1"/>
        <rFont val="ＭＳ ゴシック"/>
        <family val="3"/>
        <charset val="128"/>
      </rPr>
      <t>期間</t>
    </r>
    <r>
      <rPr>
        <sz val="10"/>
        <color theme="1"/>
        <rFont val="ＭＳ ゴシック"/>
        <family val="3"/>
        <charset val="128"/>
      </rPr>
      <t>（調査研究の実施期間を</t>
    </r>
    <r>
      <rPr>
        <b/>
        <u/>
        <sz val="10"/>
        <color theme="1"/>
        <rFont val="ＭＳ ゴシック"/>
        <family val="3"/>
        <charset val="128"/>
      </rPr>
      <t>1つだけ選択</t>
    </r>
    <r>
      <rPr>
        <sz val="10"/>
        <color theme="1"/>
        <rFont val="ＭＳ ゴシック"/>
        <family val="3"/>
        <charset val="128"/>
      </rPr>
      <t>してください。）</t>
    </r>
    <phoneticPr fontId="1"/>
  </si>
  <si>
    <t>財源が不足していた</t>
  </si>
  <si>
    <t>SQ２</t>
    <phoneticPr fontId="4"/>
  </si>
  <si>
    <r>
      <t>貴団体が調査研究を行った際に生じた課題・問題点（当てはまるものを</t>
    </r>
    <r>
      <rPr>
        <b/>
        <u/>
        <sz val="10"/>
        <color theme="1"/>
        <rFont val="ＭＳ ゴシック"/>
        <family val="3"/>
        <charset val="128"/>
      </rPr>
      <t>すべて選択</t>
    </r>
    <r>
      <rPr>
        <sz val="10"/>
        <color theme="1"/>
        <rFont val="ＭＳ ゴシック"/>
        <family val="3"/>
        <charset val="128"/>
      </rPr>
      <t>してください。）</t>
    </r>
    <phoneticPr fontId="4"/>
  </si>
  <si>
    <t>要員数が不足していた</t>
  </si>
  <si>
    <t>専門知識やノウハウが不足していた</t>
  </si>
  <si>
    <t>アンケート調査の有効回答件数が少なかった</t>
  </si>
  <si>
    <t>明確な研究成果が得られなかった</t>
  </si>
  <si>
    <t>その他（下の枠内に、具体的にご記入ください。）</t>
  </si>
  <si>
    <t>特にない</t>
  </si>
  <si>
    <t>（６を選択された方）具体的内容の回答欄</t>
    <rPh sb="3" eb="5">
      <t>センタク</t>
    </rPh>
    <rPh sb="8" eb="9">
      <t>カタ</t>
    </rPh>
    <rPh sb="10" eb="13">
      <t>グタイテキ</t>
    </rPh>
    <rPh sb="13" eb="15">
      <t>ナイヨウ</t>
    </rPh>
    <rPh sb="16" eb="18">
      <t>カイトウ</t>
    </rPh>
    <rPh sb="18" eb="19">
      <t>ラン</t>
    </rPh>
    <phoneticPr fontId="1"/>
  </si>
  <si>
    <t>SQ３</t>
    <phoneticPr fontId="4"/>
  </si>
  <si>
    <r>
      <rPr>
        <sz val="10"/>
        <color theme="1"/>
        <rFont val="ＭＳ ゴシック"/>
        <family val="3"/>
        <charset val="128"/>
      </rPr>
      <t>貴団体が調査研究を行わなかった理由を、１～６から</t>
    </r>
    <r>
      <rPr>
        <b/>
        <u/>
        <sz val="10"/>
        <color theme="1"/>
        <rFont val="ＭＳ ゴシック"/>
        <family val="3"/>
        <charset val="128"/>
      </rPr>
      <t>近い順に1位から3位まで各1つ選択</t>
    </r>
    <r>
      <rPr>
        <sz val="10"/>
        <color theme="1"/>
        <rFont val="ＭＳ ゴシック"/>
        <family val="3"/>
        <charset val="128"/>
      </rPr>
      <t>してください。</t>
    </r>
    <phoneticPr fontId="4"/>
  </si>
  <si>
    <t>財源が不足している</t>
  </si>
  <si>
    <t>要員数が不足している</t>
  </si>
  <si>
    <t>専門知識やノウハウが不足している</t>
  </si>
  <si>
    <t>費用対効果が低い</t>
  </si>
  <si>
    <t>調査研究の必要がない</t>
  </si>
  <si>
    <t>（６を選択された方）具体的内容の回答欄</t>
    <rPh sb="10" eb="13">
      <t>グタイテキ</t>
    </rPh>
    <rPh sb="13" eb="15">
      <t>ナイヨウ</t>
    </rPh>
    <rPh sb="16" eb="18">
      <t>カイトウ</t>
    </rPh>
    <rPh sb="18" eb="19">
      <t>ラン</t>
    </rPh>
    <phoneticPr fontId="1"/>
  </si>
  <si>
    <t>２　調査研究活動の把握</t>
    <phoneticPr fontId="4"/>
  </si>
  <si>
    <t>問２　職員が自主的に行っている調査研究活動についてお聞きします。</t>
  </si>
  <si>
    <r>
      <t>職員が自主的に行っている調査研究活動を把握していますか。当てはまるものを</t>
    </r>
    <r>
      <rPr>
        <b/>
        <u/>
        <sz val="10"/>
        <color theme="1"/>
        <rFont val="ＭＳ ゴシック"/>
        <family val="3"/>
        <charset val="128"/>
      </rPr>
      <t>1つだけ選択</t>
    </r>
    <r>
      <rPr>
        <sz val="10"/>
        <color theme="1"/>
        <rFont val="ＭＳ ゴシック"/>
        <family val="3"/>
        <charset val="128"/>
      </rPr>
      <t>してください。</t>
    </r>
    <phoneticPr fontId="4"/>
  </si>
  <si>
    <t>把握している</t>
  </si>
  <si>
    <t>一部把握している</t>
  </si>
  <si>
    <t>把握していない</t>
  </si>
  <si>
    <t>調査研究活動に要する費用の助成・補助</t>
  </si>
  <si>
    <t>大学院、専門機関、先進自治体等への職員派遣研修</t>
  </si>
  <si>
    <t>勤務時間内に調査研究を行う場合の職務専念義務の免除</t>
  </si>
  <si>
    <t>調査研究成果の公表（表彰、首長等への政策提言の機会の付与を含む。）</t>
  </si>
  <si>
    <t>特に設けていない</t>
  </si>
  <si>
    <t>（５を選択された方）具体的内容の回答欄</t>
    <rPh sb="3" eb="5">
      <t>センタク</t>
    </rPh>
    <rPh sb="8" eb="9">
      <t>カタ</t>
    </rPh>
    <rPh sb="10" eb="13">
      <t>グタイテキ</t>
    </rPh>
    <rPh sb="13" eb="15">
      <t>ナイヨウ</t>
    </rPh>
    <rPh sb="16" eb="18">
      <t>カイトウ</t>
    </rPh>
    <rPh sb="18" eb="19">
      <t>ラン</t>
    </rPh>
    <phoneticPr fontId="1"/>
  </si>
  <si>
    <t>以上で質問は終わりです。
調査にご協力いただき、誠にありがとうございました。</t>
    <phoneticPr fontId="4"/>
  </si>
  <si>
    <t>（８を選択された方）具体的内容の回答欄</t>
    <rPh sb="3" eb="5">
      <t>センタク</t>
    </rPh>
    <rPh sb="8" eb="9">
      <t>カタ</t>
    </rPh>
    <rPh sb="10" eb="13">
      <t>グタイテキ</t>
    </rPh>
    <rPh sb="13" eb="15">
      <t>ナイヨウ</t>
    </rPh>
    <rPh sb="16" eb="18">
      <t>カイトウ</t>
    </rPh>
    <rPh sb="18" eb="19">
      <t>ラン</t>
    </rPh>
    <phoneticPr fontId="1"/>
  </si>
  <si>
    <t>１　調査研究の実施状況</t>
    <rPh sb="2" eb="6">
      <t>チョウサケンキュウ</t>
    </rPh>
    <rPh sb="7" eb="11">
      <t>ジッシジョウキョウ</t>
    </rPh>
    <phoneticPr fontId="4"/>
  </si>
  <si>
    <t>問１　職員が自主的に行っている調査研究活動についてお聞きします。</t>
    <phoneticPr fontId="4"/>
  </si>
  <si>
    <t>行った（２を除く）</t>
  </si>
  <si>
    <t>設置しているシンクタンクのみで行った</t>
  </si>
  <si>
    <t>行わなかった</t>
  </si>
  <si>
    <t>➡　 　 SQ1、SQ2回答後、問2以降へ</t>
    <phoneticPr fontId="4"/>
  </si>
  <si>
    <t>１　自治体名</t>
    <rPh sb="2" eb="6">
      <t>ジチタイメイ</t>
    </rPh>
    <phoneticPr fontId="4"/>
  </si>
  <si>
    <t>２　全体地方公共団体コード（6桁）</t>
    <rPh sb="2" eb="6">
      <t>ゼンタイチホウ</t>
    </rPh>
    <rPh sb="6" eb="8">
      <t>コウキョウ</t>
    </rPh>
    <rPh sb="8" eb="10">
      <t>ダンタイ</t>
    </rPh>
    <rPh sb="15" eb="16">
      <t>ケタ</t>
    </rPh>
    <phoneticPr fontId="4"/>
  </si>
  <si>
    <t>―</t>
    <phoneticPr fontId="4"/>
  </si>
  <si>
    <t>３　連絡・送付先（照会先）</t>
  </si>
  <si>
    <t>局</t>
    <rPh sb="0" eb="1">
      <t>キョク</t>
    </rPh>
    <phoneticPr fontId="4"/>
  </si>
  <si>
    <t>部</t>
    <rPh sb="0" eb="1">
      <t>ブ</t>
    </rPh>
    <phoneticPr fontId="4"/>
  </si>
  <si>
    <t>課</t>
    <rPh sb="0" eb="1">
      <t>カ</t>
    </rPh>
    <phoneticPr fontId="4"/>
  </si>
  <si>
    <t>係</t>
    <rPh sb="0" eb="1">
      <t>カカリ</t>
    </rPh>
    <phoneticPr fontId="4"/>
  </si>
  <si>
    <t>回答者職氏名：</t>
    <rPh sb="0" eb="3">
      <t>カイトウシャ</t>
    </rPh>
    <rPh sb="3" eb="6">
      <t>ショクシメイ</t>
    </rPh>
    <phoneticPr fontId="4"/>
  </si>
  <si>
    <t>Tel.</t>
    <phoneticPr fontId="4"/>
  </si>
  <si>
    <t>Fax.</t>
    <phoneticPr fontId="4"/>
  </si>
  <si>
    <t>E-mail：</t>
    <phoneticPr fontId="4"/>
  </si>
  <si>
    <t>（連絡先・照会先）</t>
    <rPh sb="1" eb="4">
      <t>レンラクサキ</t>
    </rPh>
    <rPh sb="5" eb="8">
      <t>ショウカイサキ</t>
    </rPh>
    <phoneticPr fontId="4"/>
  </si>
  <si>
    <t>＜回答作成上の注意点について＞</t>
    <phoneticPr fontId="4"/>
  </si>
  <si>
    <t>１　調査研究活動の定義</t>
    <phoneticPr fontId="4"/>
  </si>
  <si>
    <t>２　調査票記入上の注意</t>
    <rPh sb="4" eb="5">
      <t>ヒョウ</t>
    </rPh>
    <rPh sb="5" eb="8">
      <t>キニュウジョウ</t>
    </rPh>
    <rPh sb="9" eb="11">
      <t>チュウイ</t>
    </rPh>
    <phoneticPr fontId="4"/>
  </si>
  <si>
    <t>（例）調査研究実績が3件の場合は、「SQ1」シートを3つ作成してください。</t>
  </si>
  <si>
    <t>　</t>
    <phoneticPr fontId="4"/>
  </si>
  <si>
    <t xml:space="preserve">（内線 </t>
    <rPh sb="1" eb="3">
      <t>ナイセン</t>
    </rPh>
    <phoneticPr fontId="4"/>
  </si>
  <si>
    <t xml:space="preserve"> ）</t>
    <phoneticPr fontId="4"/>
  </si>
  <si>
    <t>　　</t>
    <phoneticPr fontId="4"/>
  </si>
  <si>
    <t>収集・分析や調査を行い、その具体的な成果を政策に反映する等の活動をいいます。</t>
  </si>
  <si>
    <t>　※　</t>
    <phoneticPr fontId="4"/>
  </si>
  <si>
    <t>具体的な成果としては、独自の報告書等としてまとめられるものや、貴自治体の政策に</t>
  </si>
  <si>
    <t>直接反映できるような内容のものをいいます。</t>
  </si>
  <si>
    <t>国の法令により義務づけられている調査及び基礎調査は、今回の対象には含みません。</t>
  </si>
  <si>
    <t>調査対象となります。</t>
  </si>
  <si>
    <t>SQ１については、調査研究1件につき1シートで回答していただくようお願いいたします。</t>
  </si>
  <si>
    <t>「SQ１」シートについては、調査研究20件分までシートを用意してあります。</t>
  </si>
  <si>
    <t>集計のための計算式が埋め込まれておりますので、セルの追加・削除などシートの改変は</t>
  </si>
  <si>
    <t>行わないでください。</t>
  </si>
  <si>
    <t>本調査票の回答の作成にあたっては、
下記の点にご留意のうえ作業を進めていただきますようお願いいたします。</t>
    <phoneticPr fontId="4"/>
  </si>
  <si>
    <t xml:space="preserve"> </t>
    <phoneticPr fontId="4"/>
  </si>
  <si>
    <t>■</t>
    <phoneticPr fontId="4"/>
  </si>
  <si>
    <t>回答欄について　</t>
    <rPh sb="0" eb="2">
      <t>カイトウ</t>
    </rPh>
    <rPh sb="2" eb="3">
      <t>ラン</t>
    </rPh>
    <phoneticPr fontId="4"/>
  </si>
  <si>
    <t>＜あてはまるものを選択していただく場合のご回答方法について＞</t>
    <rPh sb="17" eb="19">
      <t>バアイ</t>
    </rPh>
    <rPh sb="21" eb="23">
      <t>カイトウ</t>
    </rPh>
    <rPh sb="23" eb="25">
      <t>ホウホウ</t>
    </rPh>
    <phoneticPr fontId="4"/>
  </si>
  <si>
    <t>回答欄をクリックして、リストから「○」を選択していただくか、「○」（記号）を入力してください。</t>
    <rPh sb="0" eb="2">
      <t>カイトウ</t>
    </rPh>
    <rPh sb="2" eb="3">
      <t>ラン</t>
    </rPh>
    <rPh sb="20" eb="22">
      <t>センタク</t>
    </rPh>
    <rPh sb="34" eb="36">
      <t>キゴウ</t>
    </rPh>
    <rPh sb="38" eb="40">
      <t>ニュウリョク</t>
    </rPh>
    <phoneticPr fontId="4"/>
  </si>
  <si>
    <t>＜文字等を入力していただく場合のご回答方法について＞</t>
    <rPh sb="1" eb="3">
      <t>モジ</t>
    </rPh>
    <rPh sb="3" eb="4">
      <t>トウ</t>
    </rPh>
    <rPh sb="5" eb="7">
      <t>ニュウリョク</t>
    </rPh>
    <rPh sb="13" eb="15">
      <t>バアイ</t>
    </rPh>
    <rPh sb="17" eb="19">
      <t>カイトウ</t>
    </rPh>
    <rPh sb="19" eb="21">
      <t>ホウホウ</t>
    </rPh>
    <phoneticPr fontId="4"/>
  </si>
  <si>
    <t>回答欄をクリックして、文字を入力してください。</t>
    <rPh sb="11" eb="13">
      <t>モジ</t>
    </rPh>
    <rPh sb="14" eb="16">
      <t>ニュウリョク</t>
    </rPh>
    <phoneticPr fontId="4"/>
  </si>
  <si>
    <t>＜回答欄の色について＞</t>
    <rPh sb="1" eb="4">
      <t>カイトウラン</t>
    </rPh>
    <rPh sb="5" eb="6">
      <t>イロ</t>
    </rPh>
    <phoneticPr fontId="4"/>
  </si>
  <si>
    <t>ご回答状況によって回答欄の色が変化します。</t>
    <rPh sb="1" eb="3">
      <t>カイトウ</t>
    </rPh>
    <rPh sb="3" eb="5">
      <t>ジョウキョウ</t>
    </rPh>
    <rPh sb="9" eb="11">
      <t>カイトウ</t>
    </rPh>
    <rPh sb="11" eb="12">
      <t>ラン</t>
    </rPh>
    <rPh sb="13" eb="14">
      <t>イロ</t>
    </rPh>
    <rPh sb="15" eb="17">
      <t>ヘンカ</t>
    </rPh>
    <phoneticPr fontId="4"/>
  </si>
  <si>
    <t>（例）</t>
    <rPh sb="1" eb="2">
      <t>レイ</t>
    </rPh>
    <phoneticPr fontId="4"/>
  </si>
  <si>
    <t>⇒</t>
    <phoneticPr fontId="4"/>
  </si>
  <si>
    <t>ご回答をお願いいたします</t>
    <rPh sb="5" eb="6">
      <t>ネガ</t>
    </rPh>
    <phoneticPr fontId="4"/>
  </si>
  <si>
    <t>ご回答は不要です</t>
    <phoneticPr fontId="4"/>
  </si>
  <si>
    <t>1つ選択していただく問に2つ以上「○」を付けている、</t>
    <phoneticPr fontId="4"/>
  </si>
  <si>
    <t>排他選択肢を含む2つ以上の選択肢に「○」を付けている可能性があります</t>
    <rPh sb="0" eb="2">
      <t>ハイタ</t>
    </rPh>
    <rPh sb="2" eb="5">
      <t>センタクシ</t>
    </rPh>
    <rPh sb="6" eb="7">
      <t>フク</t>
    </rPh>
    <rPh sb="10" eb="12">
      <t>イジョウ</t>
    </rPh>
    <rPh sb="13" eb="16">
      <t>センタクシ</t>
    </rPh>
    <rPh sb="21" eb="22">
      <t>ツ</t>
    </rPh>
    <rPh sb="26" eb="29">
      <t>カノウセイ</t>
    </rPh>
    <phoneticPr fontId="4"/>
  </si>
  <si>
    <t>公益財団法人日本都市センター</t>
    <rPh sb="0" eb="2">
      <t>コウエキ</t>
    </rPh>
    <rPh sb="2" eb="4">
      <t>ザイダン</t>
    </rPh>
    <rPh sb="4" eb="6">
      <t>ホウジン</t>
    </rPh>
    <rPh sb="6" eb="8">
      <t>ニホン</t>
    </rPh>
    <rPh sb="8" eb="10">
      <t>トシ</t>
    </rPh>
    <phoneticPr fontId="4"/>
  </si>
  <si>
    <t>【問合せ先】</t>
  </si>
  <si>
    <t>〒102-0093　東京都千代田区平河町2-4-1</t>
    <phoneticPr fontId="4"/>
  </si>
  <si>
    <t>E-mail：jichitai-research@toshi.or.jp</t>
    <phoneticPr fontId="4"/>
  </si>
  <si>
    <t>（調査目的）</t>
    <phoneticPr fontId="4"/>
  </si>
  <si>
    <t>＜調査票の回答手順・返信方法について＞</t>
    <phoneticPr fontId="4"/>
  </si>
  <si>
    <t>調査票の回答手順・返信方法につきましては、
下記の点に留意して作業を進めていただきますようお願いいたします。</t>
    <phoneticPr fontId="4"/>
  </si>
  <si>
    <t>１　ご回答の手順</t>
  </si>
  <si>
    <t>お送りした書類に「依頼状」及び「本調査票（記入例）」が揃っているかをご確認ください。</t>
  </si>
  <si>
    <t>接続環境等の事情により、E-mailによる調査票データの送付を希望される方はご連絡ください。</t>
  </si>
  <si>
    <t>質問への回答方法は、「本調査票（記入例）」及び各質問文の指示に従ってください。</t>
  </si>
  <si>
    <t>ご回答くださいますようお願いいたします。</t>
    <rPh sb="1" eb="3">
      <t>カイトウ</t>
    </rPh>
    <phoneticPr fontId="4"/>
  </si>
  <si>
    <t>シンクタンクを対象とした同趣旨の調査を先に実施しております</t>
    <phoneticPr fontId="4"/>
  </si>
  <si>
    <t>貴自治体が設置するシンクタンクで調査研究活動を行っている場合は、</t>
    <phoneticPr fontId="4"/>
  </si>
  <si>
    <t>自治体の担当範囲で該当する内容についてご回答ください。</t>
    <phoneticPr fontId="4"/>
  </si>
  <si>
    <t>２　返信期限及び返信方法</t>
  </si>
  <si>
    <t>下記メールアドレス宛てに添付ファイルとしてご返信くださいますようお願いいたします。</t>
  </si>
  <si>
    <t>回答提出先：</t>
    <rPh sb="0" eb="5">
      <t>カイトウテイシュツサキ</t>
    </rPh>
    <phoneticPr fontId="4"/>
  </si>
  <si>
    <t>jichitai-research@toshi.or.jp</t>
    <rPh sb="17" eb="19">
      <t>タンカ</t>
    </rPh>
    <phoneticPr fontId="4"/>
  </si>
  <si>
    <t>※</t>
  </si>
  <si>
    <t>各自治体の調査研究の概況（SQ1の回答）は自治体名とともに都市自治体の調査研究の傾向と</t>
  </si>
  <si>
    <t>自治体名とともに公開する予定はありません。</t>
    <phoneticPr fontId="4"/>
  </si>
  <si>
    <t>HP（下記URL）で公開していますので、ご参照ください。</t>
  </si>
  <si>
    <t>URL：</t>
    <phoneticPr fontId="4"/>
  </si>
  <si>
    <t>https://www.toshi.or.jp/research-activities/research-database/</t>
    <phoneticPr fontId="4"/>
  </si>
  <si>
    <r>
      <t>職員が自主的に行う調査研究活動を支援する制度を設けていますか。当てはまるものを</t>
    </r>
    <r>
      <rPr>
        <b/>
        <u/>
        <sz val="10"/>
        <color theme="1"/>
        <rFont val="ＭＳ ゴシック"/>
        <family val="3"/>
        <charset val="128"/>
      </rPr>
      <t>すべて選択</t>
    </r>
    <r>
      <rPr>
        <sz val="10"/>
        <color theme="1"/>
        <rFont val="ＭＳ ゴシック"/>
        <family val="3"/>
        <charset val="128"/>
      </rPr>
      <t>してください。</t>
    </r>
    <phoneticPr fontId="4"/>
  </si>
  <si>
    <t xml:space="preserve"> </t>
  </si>
  <si>
    <t>➡　 　 問2以降へ</t>
    <phoneticPr fontId="4"/>
  </si>
  <si>
    <t>➡　　　SQ3回答後、問2以降へ</t>
    <phoneticPr fontId="4"/>
  </si>
  <si>
    <t>３  シンクタンク設置状況の把握</t>
    <rPh sb="9" eb="13">
      <t>セッチジョウキョウ</t>
    </rPh>
    <rPh sb="14" eb="16">
      <t>ハアク</t>
    </rPh>
    <phoneticPr fontId="4"/>
  </si>
  <si>
    <t>最後のシート（SQ2,SQ3,問2(1)(2),問3）についても、忘れずにご回答をお願いいたします。</t>
    <rPh sb="24" eb="25">
      <t>トイ</t>
    </rPh>
    <phoneticPr fontId="4"/>
  </si>
  <si>
    <t>2026年5月</t>
    <rPh sb="4" eb="5">
      <t>ネン</t>
    </rPh>
    <rPh sb="6" eb="7">
      <t>ガツ</t>
    </rPh>
    <phoneticPr fontId="4"/>
  </si>
  <si>
    <t>(公財)日本都市センター　入谷</t>
    <rPh sb="13" eb="15">
      <t>イリタニ</t>
    </rPh>
    <phoneticPr fontId="4"/>
  </si>
  <si>
    <r>
      <rPr>
        <u/>
        <sz val="11"/>
        <color theme="1"/>
        <rFont val="ＭＳ ゴシック"/>
        <family val="3"/>
        <charset val="128"/>
      </rPr>
      <t>2025年度に新たにシンクタンク等を設置した場合は</t>
    </r>
    <r>
      <rPr>
        <sz val="11"/>
        <color theme="1"/>
        <rFont val="ＭＳ ゴシック"/>
        <family val="3"/>
        <charset val="128"/>
      </rPr>
      <t>問３にもご回答ください。</t>
    </r>
    <rPh sb="4" eb="6">
      <t>ネンド</t>
    </rPh>
    <rPh sb="7" eb="8">
      <t>アラ</t>
    </rPh>
    <rPh sb="16" eb="17">
      <t>トウ</t>
    </rPh>
    <rPh sb="18" eb="20">
      <t>セッチ</t>
    </rPh>
    <rPh sb="22" eb="24">
      <t>バアイ</t>
    </rPh>
    <rPh sb="25" eb="26">
      <t>トイ</t>
    </rPh>
    <rPh sb="30" eb="32">
      <t>カイトウ</t>
    </rPh>
    <phoneticPr fontId="4"/>
  </si>
  <si>
    <t>貴自治体の全部門における2025年度の調査研究活動について、企画担当課様がご調整の上、</t>
    <phoneticPr fontId="4"/>
  </si>
  <si>
    <r>
      <t>ご入力いただいた調査票は、ご多忙の折とは存じますが、</t>
    </r>
    <r>
      <rPr>
        <b/>
        <u/>
        <sz val="11"/>
        <color theme="1"/>
        <rFont val="ＭＳ ゴシック"/>
        <family val="3"/>
        <charset val="128"/>
      </rPr>
      <t>6月19日（金）必着</t>
    </r>
    <r>
      <rPr>
        <sz val="11"/>
        <color theme="1"/>
        <rFont val="ＭＳ ゴシック"/>
        <family val="3"/>
        <charset val="128"/>
      </rPr>
      <t>で</t>
    </r>
    <phoneticPr fontId="4"/>
  </si>
  <si>
    <r>
      <rPr>
        <b/>
        <u/>
        <sz val="10"/>
        <color theme="1"/>
        <rFont val="ＭＳ ゴシック"/>
        <family val="3"/>
        <charset val="128"/>
      </rPr>
      <t>2025年度</t>
    </r>
    <r>
      <rPr>
        <sz val="10"/>
        <color theme="1"/>
        <rFont val="ＭＳ ゴシック"/>
        <family val="3"/>
        <charset val="128"/>
      </rPr>
      <t>に、貴自治体のいずれかの部門で調査研究活動を行いましたか。あてはまる番号に</t>
    </r>
    <r>
      <rPr>
        <b/>
        <u/>
        <sz val="10"/>
        <color theme="1"/>
        <rFont val="ＭＳ ゴシック"/>
        <family val="3"/>
        <charset val="128"/>
      </rPr>
      <t>1つだけ</t>
    </r>
    <r>
      <rPr>
        <sz val="10"/>
        <color theme="1"/>
        <rFont val="ＭＳ ゴシック"/>
        <family val="3"/>
        <charset val="128"/>
      </rPr>
      <t>チェックを入れてください。</t>
    </r>
    <phoneticPr fontId="4"/>
  </si>
  <si>
    <r>
      <rPr>
        <b/>
        <u/>
        <sz val="10"/>
        <color theme="1"/>
        <rFont val="ＭＳ ゴシック"/>
        <family val="3"/>
        <charset val="128"/>
      </rPr>
      <t>2025年度</t>
    </r>
    <r>
      <rPr>
        <sz val="10"/>
        <color theme="1"/>
        <rFont val="ＭＳ ゴシック"/>
        <family val="3"/>
        <charset val="128"/>
      </rPr>
      <t>に貴団体が行った調査研究活動について概況をお答えください。</t>
    </r>
    <rPh sb="4" eb="6">
      <t>ネンド</t>
    </rPh>
    <rPh sb="7" eb="8">
      <t>キ</t>
    </rPh>
    <rPh sb="8" eb="10">
      <t>ダンタイ</t>
    </rPh>
    <rPh sb="11" eb="12">
      <t>オコナ</t>
    </rPh>
    <rPh sb="14" eb="16">
      <t>チョウサ</t>
    </rPh>
    <rPh sb="16" eb="18">
      <t>ケンキュウ</t>
    </rPh>
    <rPh sb="18" eb="20">
      <t>カツドウ</t>
    </rPh>
    <rPh sb="24" eb="26">
      <t>ガイキョウ</t>
    </rPh>
    <rPh sb="28" eb="29">
      <t>コタ</t>
    </rPh>
    <phoneticPr fontId="1"/>
  </si>
  <si>
    <r>
      <t>2025年度</t>
    </r>
    <r>
      <rPr>
        <sz val="10"/>
        <color theme="1"/>
        <rFont val="ＭＳ ゴシック"/>
        <family val="3"/>
        <charset val="128"/>
      </rPr>
      <t>に貴団体が行った調査研究活動について概況をお答えください。</t>
    </r>
    <rPh sb="4" eb="6">
      <t>ネンド</t>
    </rPh>
    <rPh sb="7" eb="8">
      <t>キ</t>
    </rPh>
    <rPh sb="8" eb="10">
      <t>ダンタイ</t>
    </rPh>
    <rPh sb="11" eb="12">
      <t>オコナ</t>
    </rPh>
    <rPh sb="14" eb="16">
      <t>チョウサ</t>
    </rPh>
    <rPh sb="16" eb="18">
      <t>ケンキュウ</t>
    </rPh>
    <rPh sb="18" eb="20">
      <t>カツドウ</t>
    </rPh>
    <rPh sb="24" eb="26">
      <t>ガイキョウ</t>
    </rPh>
    <rPh sb="28" eb="29">
      <t>コタ</t>
    </rPh>
    <phoneticPr fontId="1"/>
  </si>
  <si>
    <r>
      <t>問３　</t>
    </r>
    <r>
      <rPr>
        <b/>
        <u/>
        <sz val="11"/>
        <color theme="1"/>
        <rFont val="ＭＳ ゴシック"/>
        <family val="3"/>
        <charset val="128"/>
      </rPr>
      <t>2025年度</t>
    </r>
    <r>
      <rPr>
        <sz val="11"/>
        <color theme="1"/>
        <rFont val="ＭＳ ゴシック"/>
        <family val="3"/>
        <charset val="128"/>
      </rPr>
      <t>に、貴自治体等で新たに設置したシンクタンクがある場合、名称をご記入ください。　</t>
    </r>
    <rPh sb="0" eb="1">
      <t>トイ</t>
    </rPh>
    <rPh sb="7" eb="9">
      <t>ネンド</t>
    </rPh>
    <rPh sb="11" eb="15">
      <t>キジチタイ</t>
    </rPh>
    <rPh sb="15" eb="16">
      <t>トウ</t>
    </rPh>
    <rPh sb="17" eb="18">
      <t>アラ</t>
    </rPh>
    <rPh sb="20" eb="22">
      <t>セッチ</t>
    </rPh>
    <rPh sb="33" eb="35">
      <t>バアイ</t>
    </rPh>
    <rPh sb="36" eb="38">
      <t>メイショウ</t>
    </rPh>
    <rPh sb="40" eb="42">
      <t>キニュウ</t>
    </rPh>
    <phoneticPr fontId="4"/>
  </si>
  <si>
    <t>　使用してもよろしいですか？</t>
    <rPh sb="1" eb="3">
      <t>シヨウ</t>
    </rPh>
    <phoneticPr fontId="4"/>
  </si>
  <si>
    <t>※上記メールアドレスを、本調査及び調査研究事業全般における照会先として</t>
    <rPh sb="1" eb="3">
      <t>ジョウキ</t>
    </rPh>
    <rPh sb="12" eb="15">
      <t>ホンチョウサ</t>
    </rPh>
    <rPh sb="15" eb="16">
      <t>オヨ</t>
    </rPh>
    <rPh sb="17" eb="23">
      <t>チョウサケンキュウジギョウ</t>
    </rPh>
    <rPh sb="23" eb="25">
      <t>ゼンパン</t>
    </rPh>
    <rPh sb="29" eb="32">
      <t>ショウカイサキ</t>
    </rPh>
    <phoneticPr fontId="4"/>
  </si>
  <si>
    <t>３　調査結果</t>
    <rPh sb="2" eb="6">
      <t>チョウサケッカ</t>
    </rPh>
    <phoneticPr fontId="4"/>
  </si>
  <si>
    <t>（2026年4月3日付「都市シンクカルテ」の作成について（依頼））。</t>
    <phoneticPr fontId="4"/>
  </si>
  <si>
    <t>（旧：都市自治体の調査研究に関するアンケート調査）</t>
    <rPh sb="1" eb="2">
      <t>キュウ</t>
    </rPh>
    <rPh sb="3" eb="8">
      <t>トシジチタイ</t>
    </rPh>
    <rPh sb="9" eb="13">
      <t>チョウサケンキュウ</t>
    </rPh>
    <rPh sb="14" eb="15">
      <t>カン</t>
    </rPh>
    <rPh sb="22" eb="24">
      <t>チョウサ</t>
    </rPh>
    <phoneticPr fontId="4"/>
  </si>
  <si>
    <t>その結果を当センターのホームページ等を通じて広く情報提供を行うことにより、</t>
    <rPh sb="19" eb="20">
      <t>ツウ</t>
    </rPh>
    <rPh sb="22" eb="23">
      <t>ヒロ</t>
    </rPh>
    <rPh sb="24" eb="28">
      <t>ジョウホウテイキョウ</t>
    </rPh>
    <rPh sb="29" eb="30">
      <t>オコナ</t>
    </rPh>
    <phoneticPr fontId="4"/>
  </si>
  <si>
    <t>全国都市自治体の政策形成能力の向上に寄与することを目的として行います。</t>
    <rPh sb="8" eb="10">
      <t>セイサク</t>
    </rPh>
    <rPh sb="10" eb="12">
      <t>ケイセイ</t>
    </rPh>
    <rPh sb="12" eb="14">
      <t>ノウリョク</t>
    </rPh>
    <rPh sb="15" eb="17">
      <t>コウジョウ</t>
    </rPh>
    <phoneticPr fontId="4"/>
  </si>
  <si>
    <t>2024年度までの調査研究活動に関する調査結果については、(公財)日本都市センターの</t>
    <phoneticPr fontId="4"/>
  </si>
  <si>
    <t>実態を知りうる資料として公開させていただきますが、それ以外の回答に関しては、個別の内容を</t>
    <phoneticPr fontId="4"/>
  </si>
  <si>
    <t>本調査において、「調査研究活動」とは、政策の形成や問題の解決のために情報の</t>
    <rPh sb="1" eb="3">
      <t>チョウサ</t>
    </rPh>
    <phoneticPr fontId="4"/>
  </si>
  <si>
    <t>ただし、総合計画等のための基礎調査等、政策形成に大いに資するものは、本調査の</t>
    <rPh sb="35" eb="37">
      <t>チョウサ</t>
    </rPh>
    <phoneticPr fontId="4"/>
  </si>
  <si>
    <t>本調査は、全国の都市自治体が行っている調査研究活動に関するデータを整理し、</t>
    <rPh sb="0" eb="3">
      <t>ホンチョウサ</t>
    </rPh>
    <rPh sb="33" eb="35">
      <t>セイリ</t>
    </rPh>
    <phoneticPr fontId="4"/>
  </si>
  <si>
    <t>2025年度都市自治体における調査研究活動の実態調査票</t>
    <phoneticPr fontId="4"/>
  </si>
  <si>
    <t>また、調査の集約結果は、当センターのHP、刊行物等で公開させていただくとともに、</t>
    <rPh sb="3" eb="5">
      <t>チョウサ</t>
    </rPh>
    <phoneticPr fontId="4"/>
  </si>
  <si>
    <t>ご回答いただいた都市自治体へ、メールにてご連絡いたします。</t>
    <rPh sb="1" eb="3">
      <t>カイトウ</t>
    </rPh>
    <rPh sb="8" eb="13">
      <t>トシジチタイ</t>
    </rPh>
    <rPh sb="21" eb="23">
      <t>レンラク</t>
    </rPh>
    <phoneticPr fontId="4"/>
  </si>
  <si>
    <t>※調査票（問１）のE-mail欄に連絡先の記載及び使用可能欄にチェックがない場合はお送りいたしかねますので、</t>
    <rPh sb="1" eb="4">
      <t>チョウサヒョウ</t>
    </rPh>
    <rPh sb="5" eb="6">
      <t>トイ</t>
    </rPh>
    <rPh sb="15" eb="16">
      <t>ラン</t>
    </rPh>
    <rPh sb="17" eb="20">
      <t>レンラクサキ</t>
    </rPh>
    <rPh sb="21" eb="23">
      <t>キサイ</t>
    </rPh>
    <rPh sb="23" eb="24">
      <t>オヨ</t>
    </rPh>
    <rPh sb="25" eb="29">
      <t>シヨウカノウ</t>
    </rPh>
    <rPh sb="29" eb="30">
      <t>ラン</t>
    </rPh>
    <rPh sb="38" eb="40">
      <t>バアイ</t>
    </rPh>
    <rPh sb="42" eb="43">
      <t>オク</t>
    </rPh>
    <phoneticPr fontId="4"/>
  </si>
  <si>
    <t>予めご了承ください。</t>
    <rPh sb="0" eb="1">
      <t>アラカジ</t>
    </rPh>
    <rPh sb="3" eb="5">
      <t>リョウショウ</t>
    </rPh>
    <phoneticPr fontId="4"/>
  </si>
  <si>
    <t>コード</t>
  </si>
  <si>
    <t>自治体名</t>
    <rPh sb="0" eb="4">
      <t>ジチタイメイ</t>
    </rPh>
    <phoneticPr fontId="4"/>
  </si>
  <si>
    <t>照会先</t>
    <rPh sb="0" eb="3">
      <t>ショウカイサキ</t>
    </rPh>
    <phoneticPr fontId="4"/>
  </si>
  <si>
    <t>回答者　職名・氏名</t>
    <rPh sb="0" eb="3">
      <t>カイトウシャ</t>
    </rPh>
    <rPh sb="4" eb="6">
      <t>ショクメイ</t>
    </rPh>
    <rPh sb="7" eb="9">
      <t>シメイ</t>
    </rPh>
    <phoneticPr fontId="4"/>
  </si>
  <si>
    <t>TEL</t>
  </si>
  <si>
    <t>FAX</t>
  </si>
  <si>
    <t>Mail</t>
  </si>
  <si>
    <t>問１　実施状況</t>
    <rPh sb="0" eb="1">
      <t>トイ</t>
    </rPh>
    <rPh sb="3" eb="5">
      <t>ジッシ</t>
    </rPh>
    <rPh sb="5" eb="7">
      <t>ジョウキョウ</t>
    </rPh>
    <phoneticPr fontId="4"/>
  </si>
  <si>
    <t>SQ1_1(1)</t>
  </si>
  <si>
    <t>SQ1_1(2)</t>
  </si>
  <si>
    <t>SQ1_1(3)</t>
  </si>
  <si>
    <t>SQ1_1(3)A5_FA</t>
  </si>
  <si>
    <t>SQ1_1(3)B6_FA</t>
  </si>
  <si>
    <t>SQ1_1(4)1</t>
  </si>
  <si>
    <t>SQ1_1(4)2</t>
  </si>
  <si>
    <t>SQ1_1(4)3</t>
  </si>
  <si>
    <t>SQ1_1(4)-10_FA</t>
  </si>
  <si>
    <t>SQ1_1(5)-1</t>
  </si>
  <si>
    <t>SQ1_1(5)-2</t>
  </si>
  <si>
    <t>SQ1_1(5)-3</t>
  </si>
  <si>
    <t>SQ1_1(5)-4</t>
  </si>
  <si>
    <t>SQ1_1(5)-5</t>
  </si>
  <si>
    <t>SQ1_1(5)-6</t>
  </si>
  <si>
    <t>SQ1_1(5)-7</t>
  </si>
  <si>
    <t>SQ1_1(5)-8</t>
  </si>
  <si>
    <t>SQ1_1(5)-8_FA</t>
  </si>
  <si>
    <t>SQ1_1(6)-1</t>
  </si>
  <si>
    <t>SQ1_1(6)-2</t>
  </si>
  <si>
    <t>SQ1_1(6)-3</t>
  </si>
  <si>
    <t>SQ1_1(6)-4</t>
  </si>
  <si>
    <t>SQ1_1(6)-5</t>
  </si>
  <si>
    <t>SQ1_1(6)-6</t>
  </si>
  <si>
    <t>SQ1_1(6)-7</t>
  </si>
  <si>
    <t>SQ1_1(6)-8</t>
  </si>
  <si>
    <t>SQ1_1(6)-8_FA</t>
  </si>
  <si>
    <t>SQ1_1(7)</t>
  </si>
  <si>
    <t>SQ1_2(1)</t>
  </si>
  <si>
    <t>SQ1_2(2)</t>
  </si>
  <si>
    <t>SQ1_2(3)</t>
  </si>
  <si>
    <t>SQ1_2(3)A5_FA</t>
  </si>
  <si>
    <t>SQ1_2(3)B6_FA</t>
  </si>
  <si>
    <t>SQ1_2(4)1</t>
  </si>
  <si>
    <t>SQ1_2(4)2</t>
  </si>
  <si>
    <t>SQ1_2(4)3</t>
  </si>
  <si>
    <t>SQ1_2(4)-10_FA</t>
  </si>
  <si>
    <t>SQ1_2(5)-1</t>
  </si>
  <si>
    <t>SQ1_2(5)-2</t>
  </si>
  <si>
    <t>SQ1_2(5)-3</t>
  </si>
  <si>
    <t>SQ1_2(5)-4</t>
  </si>
  <si>
    <t>SQ1_2(5)-5</t>
  </si>
  <si>
    <t>SQ1_2(5)-6</t>
  </si>
  <si>
    <t>SQ1_2(5)-7</t>
  </si>
  <si>
    <t>SQ1_2(5)-8</t>
  </si>
  <si>
    <t>SQ1_2(5)-8_FA</t>
  </si>
  <si>
    <t>SQ1_2(6)-1</t>
  </si>
  <si>
    <t>SQ1_2(6)-2</t>
  </si>
  <si>
    <t>SQ1_2(6)-3</t>
  </si>
  <si>
    <t>SQ1_2(6)-4</t>
  </si>
  <si>
    <t>SQ1_2(6)-5</t>
  </si>
  <si>
    <t>SQ1_2(6)-6</t>
  </si>
  <si>
    <t>SQ1_2(6)-7</t>
  </si>
  <si>
    <t>SQ1_2(6)-8</t>
  </si>
  <si>
    <t>SQ1_2(6)-8_FA</t>
  </si>
  <si>
    <t>SQ1_2(7)</t>
  </si>
  <si>
    <t>SQ1_3(1)</t>
  </si>
  <si>
    <t>SQ1_3(2)</t>
  </si>
  <si>
    <t>SQ1_3(3)</t>
  </si>
  <si>
    <t>SQ1_3(3)A5_FA</t>
  </si>
  <si>
    <t>SQ1_3(3)B6_FA</t>
  </si>
  <si>
    <t>SQ1_3(4)1</t>
  </si>
  <si>
    <t>SQ1_3(4)2</t>
  </si>
  <si>
    <t>SQ1_3(4)3</t>
  </si>
  <si>
    <t>SQ1_3(4)-10_FA</t>
  </si>
  <si>
    <t>SQ1_3(5)-1</t>
  </si>
  <si>
    <t>SQ1_3(5)-2</t>
  </si>
  <si>
    <t>SQ1_3(5)-3</t>
  </si>
  <si>
    <t>SQ1_3(5)-4</t>
  </si>
  <si>
    <t>SQ1_3(5)-5</t>
  </si>
  <si>
    <t>SQ1_3(5)-6</t>
  </si>
  <si>
    <t>SQ1_3(5)-7</t>
  </si>
  <si>
    <t>SQ1_3(5)-8</t>
  </si>
  <si>
    <t>SQ1_3(5)-8_FA</t>
  </si>
  <si>
    <t>SQ1_3(6)-1</t>
  </si>
  <si>
    <t>SQ1_3(6)-2</t>
  </si>
  <si>
    <t>SQ1_3(6)-3</t>
  </si>
  <si>
    <t>SQ1_3(6)-4</t>
  </si>
  <si>
    <t>SQ1_3(6)-5</t>
  </si>
  <si>
    <t>SQ1_3(6)-6</t>
  </si>
  <si>
    <t>SQ1_3(6)-7</t>
  </si>
  <si>
    <t>SQ1_3(6)-8</t>
  </si>
  <si>
    <t>SQ1_3(6)-8_FA</t>
  </si>
  <si>
    <t>SQ1_3(7)</t>
  </si>
  <si>
    <t>SQ1_4(1)</t>
  </si>
  <si>
    <t>SQ1_4(2)</t>
  </si>
  <si>
    <t>SQ1_4(3)</t>
  </si>
  <si>
    <t>SQ1_4(3)A5_FA</t>
  </si>
  <si>
    <t>SQ1_4(3)B6_FA</t>
  </si>
  <si>
    <t>SQ1_4(4)1</t>
  </si>
  <si>
    <t>SQ1_4(4)2</t>
  </si>
  <si>
    <t>SQ1_4(4)3</t>
  </si>
  <si>
    <t>SQ1_4(4)-10_FA</t>
  </si>
  <si>
    <t>SQ1_4(5)-1</t>
  </si>
  <si>
    <t>SQ1_4(5)-2</t>
  </si>
  <si>
    <t>SQ1_4(5)-3</t>
  </si>
  <si>
    <t>SQ1_4(5)-4</t>
  </si>
  <si>
    <t>SQ1_4(5)-5</t>
  </si>
  <si>
    <t>SQ1_4(5)-6</t>
  </si>
  <si>
    <t>SQ1_4(5)-7</t>
  </si>
  <si>
    <t>SQ1_4(5)-8</t>
  </si>
  <si>
    <t>SQ1_4(5)-8_FA</t>
  </si>
  <si>
    <t>SQ1_4(6)-1</t>
  </si>
  <si>
    <t>SQ1_4(6)-2</t>
  </si>
  <si>
    <t>SQ1_4(6)-3</t>
  </si>
  <si>
    <t>SQ1_4(6)-4</t>
  </si>
  <si>
    <t>SQ1_4(6)-5</t>
  </si>
  <si>
    <t>SQ1_4(6)-6</t>
  </si>
  <si>
    <t>SQ1_4(6)-7</t>
  </si>
  <si>
    <t>SQ1_4(6)-8</t>
  </si>
  <si>
    <t>SQ1_4(6)-8_FA</t>
  </si>
  <si>
    <t>SQ1_4(7)</t>
  </si>
  <si>
    <t>SQ1_5(1)</t>
  </si>
  <si>
    <t>SQ1_5(2)</t>
  </si>
  <si>
    <t>SQ1_5(3)</t>
  </si>
  <si>
    <t>SQ1_5(3)A5_FA</t>
  </si>
  <si>
    <t>SQ1_5(3)B6_FA</t>
  </si>
  <si>
    <t>SQ1_5(4)1</t>
  </si>
  <si>
    <t>SQ1_5(4)2</t>
  </si>
  <si>
    <t>SQ1_5(4)3</t>
  </si>
  <si>
    <t>SQ1_5(4)-10_FA</t>
  </si>
  <si>
    <t>SQ1_5(5)-1</t>
  </si>
  <si>
    <t>SQ1_5(5)-2</t>
  </si>
  <si>
    <t>SQ1_5(5)-3</t>
  </si>
  <si>
    <t>SQ1_5(5)-4</t>
  </si>
  <si>
    <t>SQ1_5(5)-5</t>
  </si>
  <si>
    <t>SQ1_5(5)-6</t>
  </si>
  <si>
    <t>SQ1_5(5)-7</t>
  </si>
  <si>
    <t>SQ1_5(5)-8</t>
  </si>
  <si>
    <t>SQ1_5(5)-8_FA</t>
  </si>
  <si>
    <t>SQ1_5(6)-1</t>
  </si>
  <si>
    <t>SQ1_5(6)-2</t>
  </si>
  <si>
    <t>SQ1_5(6)-3</t>
  </si>
  <si>
    <t>SQ1_5(6)-4</t>
  </si>
  <si>
    <t>SQ1_5(6)-5</t>
  </si>
  <si>
    <t>SQ1_5(6)-6</t>
  </si>
  <si>
    <t>SQ1_5(6)-7</t>
  </si>
  <si>
    <t>SQ1_5(6)-8</t>
  </si>
  <si>
    <t>SQ1_5(6)-8_FA</t>
  </si>
  <si>
    <t>SQ1_5(7)</t>
  </si>
  <si>
    <t>SQ1_6(1)</t>
  </si>
  <si>
    <t>SQ1_6(2)</t>
  </si>
  <si>
    <t>SQ1_6(3)</t>
  </si>
  <si>
    <t>SQ1_6(3)A5_FA</t>
  </si>
  <si>
    <t>SQ1_6(3)B6_FA</t>
  </si>
  <si>
    <t>SQ1_6(4)1</t>
  </si>
  <si>
    <t>SQ1_6(4)2</t>
  </si>
  <si>
    <t>SQ1_6(4)3</t>
  </si>
  <si>
    <t>SQ1_6(4)-10_FA</t>
  </si>
  <si>
    <t>SQ1_6(5)-1</t>
  </si>
  <si>
    <t>SQ1_6(5)-2</t>
  </si>
  <si>
    <t>SQ1_6(5)-3</t>
  </si>
  <si>
    <t>SQ1_6(5)-4</t>
  </si>
  <si>
    <t>SQ1_6(5)-5</t>
  </si>
  <si>
    <t>SQ1_6(5)-6</t>
  </si>
  <si>
    <t>SQ1_6(5)-7</t>
  </si>
  <si>
    <t>SQ1_6(5)-8</t>
  </si>
  <si>
    <t>SQ1_6(5)-8_FA</t>
  </si>
  <si>
    <t>SQ1_6(6)-1</t>
  </si>
  <si>
    <t>SQ1_6(6)-2</t>
  </si>
  <si>
    <t>SQ1_6(6)-3</t>
  </si>
  <si>
    <t>SQ1_6(6)-4</t>
  </si>
  <si>
    <t>SQ1_6(6)-5</t>
  </si>
  <si>
    <t>SQ1_6(6)-6</t>
  </si>
  <si>
    <t>SQ1_6(6)-7</t>
  </si>
  <si>
    <t>SQ1_6(6)-8</t>
  </si>
  <si>
    <t>SQ1_6(6)-8_FA</t>
  </si>
  <si>
    <t>SQ1_6(7)</t>
  </si>
  <si>
    <t>SQ1_7(1)</t>
  </si>
  <si>
    <t>SQ1_7(2)</t>
  </si>
  <si>
    <t>SQ1_7(3)</t>
  </si>
  <si>
    <t>SQ1_7(3)A5_FA</t>
  </si>
  <si>
    <t>SQ1_7(3)B6_FA</t>
  </si>
  <si>
    <t>SQ1_7(4)1</t>
  </si>
  <si>
    <t>SQ1_7(4)2</t>
  </si>
  <si>
    <t>SQ1_7(4)3</t>
  </si>
  <si>
    <t>SQ1_7(4)-10_FA</t>
  </si>
  <si>
    <t>SQ1_7(5)-1</t>
  </si>
  <si>
    <t>SQ1_7(5)-2</t>
  </si>
  <si>
    <t>SQ1_7(5)-3</t>
  </si>
  <si>
    <t>SQ1_7(5)-4</t>
  </si>
  <si>
    <t>SQ1_7(5)-5</t>
  </si>
  <si>
    <t>SQ1_7(5)-6</t>
  </si>
  <si>
    <t>SQ1_7(5)-7</t>
  </si>
  <si>
    <t>SQ1_7(5)-8</t>
  </si>
  <si>
    <t>SQ1_7(5)-8_FA</t>
  </si>
  <si>
    <t>SQ1_7(6)-1</t>
  </si>
  <si>
    <t>SQ1_7(6)-2</t>
  </si>
  <si>
    <t>SQ1_7(6)-3</t>
  </si>
  <si>
    <t>SQ1_7(6)-4</t>
  </si>
  <si>
    <t>SQ1_7(6)-5</t>
  </si>
  <si>
    <t>SQ1_7(6)-6</t>
  </si>
  <si>
    <t>SQ1_7(6)-7</t>
  </si>
  <si>
    <t>SQ1_7(6)-8</t>
  </si>
  <si>
    <t>SQ1_7(6)-8_FA</t>
  </si>
  <si>
    <t>SQ1_7(7)</t>
  </si>
  <si>
    <t>SQ1_8(1)</t>
  </si>
  <si>
    <t>SQ1_8(2)</t>
  </si>
  <si>
    <t>SQ1_8(3)</t>
  </si>
  <si>
    <t>SQ1_8(3)A5_FA</t>
  </si>
  <si>
    <t>SQ1_8(3)B6_FA</t>
  </si>
  <si>
    <t>SQ1_8(4)1</t>
  </si>
  <si>
    <t>SQ1_8(4)2</t>
  </si>
  <si>
    <t>SQ1_8(4)3</t>
  </si>
  <si>
    <t>SQ1_8(4)-10_FA</t>
  </si>
  <si>
    <t>SQ1_8(5)-1</t>
  </si>
  <si>
    <t>SQ1_8(5)-2</t>
  </si>
  <si>
    <t>SQ1_8(5)-3</t>
  </si>
  <si>
    <t>SQ1_8(5)-4</t>
  </si>
  <si>
    <t>SQ1_8(5)-5</t>
  </si>
  <si>
    <t>SQ1_8(5)-6</t>
  </si>
  <si>
    <t>SQ1_8(5)-7</t>
  </si>
  <si>
    <t>SQ1_8(5)-8</t>
  </si>
  <si>
    <t>SQ1_8(5)-8_FA</t>
  </si>
  <si>
    <t>SQ1_8(6)-1</t>
  </si>
  <si>
    <t>SQ1_8(6)-2</t>
  </si>
  <si>
    <t>SQ1_8(6)-3</t>
  </si>
  <si>
    <t>SQ1_8(6)-4</t>
  </si>
  <si>
    <t>SQ1_8(6)-5</t>
  </si>
  <si>
    <t>SQ1_8(6)-6</t>
  </si>
  <si>
    <t>SQ1_8(6)-7</t>
  </si>
  <si>
    <t>SQ1_8(6)-8</t>
  </si>
  <si>
    <t>SQ1_8(6)-8_FA</t>
  </si>
  <si>
    <t>SQ1_8(7)</t>
  </si>
  <si>
    <t>SQ1_9(1)</t>
  </si>
  <si>
    <t>SQ1_9(2)</t>
  </si>
  <si>
    <t>SQ1_9(3)</t>
  </si>
  <si>
    <t>SQ1_9(3)A5_FA</t>
  </si>
  <si>
    <t>SQ1_9(3)B6_FA</t>
  </si>
  <si>
    <t>SQ1_9(4)1</t>
  </si>
  <si>
    <t>SQ1_9(4)2</t>
  </si>
  <si>
    <t>SQ1_9(4)3</t>
  </si>
  <si>
    <t>SQ1_9(4)-10_FA</t>
  </si>
  <si>
    <t>SQ1_9(5)-1</t>
  </si>
  <si>
    <t>SQ1_9(5)-2</t>
  </si>
  <si>
    <t>SQ1_9(5)-3</t>
  </si>
  <si>
    <t>SQ1_9(5)-4</t>
  </si>
  <si>
    <t>SQ1_9(5)-5</t>
  </si>
  <si>
    <t>SQ1_9(5)-6</t>
  </si>
  <si>
    <t>SQ1_9(5)-7</t>
  </si>
  <si>
    <t>SQ1_9(5)-8</t>
  </si>
  <si>
    <t>SQ1_9(5)-8_FA</t>
  </si>
  <si>
    <t>SQ1_9(6)-1</t>
  </si>
  <si>
    <t>SQ1_9(6)-2</t>
  </si>
  <si>
    <t>SQ1_9(6)-3</t>
  </si>
  <si>
    <t>SQ1_9(6)-4</t>
  </si>
  <si>
    <t>SQ1_9(6)-5</t>
  </si>
  <si>
    <t>SQ1_9(6)-6</t>
  </si>
  <si>
    <t>SQ1_9(6)-7</t>
  </si>
  <si>
    <t>SQ1_9(6)-8</t>
  </si>
  <si>
    <t>SQ1_9(6)-8_FA</t>
  </si>
  <si>
    <t>SQ1_9(7)</t>
  </si>
  <si>
    <t>SQ1_10(1)</t>
  </si>
  <si>
    <t>SQ1_10(2)</t>
  </si>
  <si>
    <t>SQ1_10(3)</t>
  </si>
  <si>
    <t>SQ1_10(3)A5_FA</t>
  </si>
  <si>
    <t>SQ1_10(3)B6_FA</t>
  </si>
  <si>
    <t>SQ1_10(4)1</t>
  </si>
  <si>
    <t>SQ1_10(4)2</t>
  </si>
  <si>
    <t>SQ1_10(4)3</t>
  </si>
  <si>
    <t>SQ1_10(4)-10_FA</t>
  </si>
  <si>
    <t>SQ1_10(5)-1</t>
  </si>
  <si>
    <t>SQ1_10(5)-2</t>
  </si>
  <si>
    <t>SQ1_10(5)-3</t>
  </si>
  <si>
    <t>SQ1_10(5)-4</t>
  </si>
  <si>
    <t>SQ1_10(5)-5</t>
  </si>
  <si>
    <t>SQ1_10(5)-6</t>
  </si>
  <si>
    <t>SQ1_10(5)-7</t>
  </si>
  <si>
    <t>SQ1_10(5)-8</t>
  </si>
  <si>
    <t>SQ1_10(5)-8_FA</t>
  </si>
  <si>
    <t>SQ1_10(6)-1</t>
  </si>
  <si>
    <t>SQ1_10(6)-2</t>
  </si>
  <si>
    <t>SQ1_10(6)-3</t>
  </si>
  <si>
    <t>SQ1_10(6)-4</t>
  </si>
  <si>
    <t>SQ1_10(6)-5</t>
  </si>
  <si>
    <t>SQ1_10(6)-6</t>
  </si>
  <si>
    <t>SQ1_10(6)-7</t>
  </si>
  <si>
    <t>SQ1_10(6)-8</t>
  </si>
  <si>
    <t>SQ1_10(6)-8_FA</t>
  </si>
  <si>
    <t>SQ1_10(7)</t>
  </si>
  <si>
    <t>SQ1_11(1)</t>
  </si>
  <si>
    <t>SQ1_11(2)</t>
  </si>
  <si>
    <t>SQ1_11(3)</t>
  </si>
  <si>
    <t>SQ1_11(3)A5_FA</t>
  </si>
  <si>
    <t>SQ1_11(3)B6_FA</t>
  </si>
  <si>
    <t>SQ1_11(4)1</t>
  </si>
  <si>
    <t>SQ1_11(4)2</t>
  </si>
  <si>
    <t>SQ1_11(4)3</t>
  </si>
  <si>
    <t>SQ1_11(4)-10_FA</t>
  </si>
  <si>
    <t>SQ1_11(5)-1</t>
  </si>
  <si>
    <t>SQ1_11(5)-2</t>
  </si>
  <si>
    <t>SQ1_11(5)-3</t>
  </si>
  <si>
    <t>SQ1_11(5)-4</t>
  </si>
  <si>
    <t>SQ1_11(5)-5</t>
  </si>
  <si>
    <t>SQ1_11(5)-6</t>
  </si>
  <si>
    <t>SQ1_11(5)-7</t>
  </si>
  <si>
    <t>SQ1_11(5)-8</t>
  </si>
  <si>
    <t>SQ1_11(5)-8_FA</t>
  </si>
  <si>
    <t>SQ1_11(6)-1</t>
  </si>
  <si>
    <t>SQ1_11(6)-2</t>
  </si>
  <si>
    <t>SQ1_11(6)-3</t>
  </si>
  <si>
    <t>SQ1_11(6)-4</t>
  </si>
  <si>
    <t>SQ1_11(6)-5</t>
  </si>
  <si>
    <t>SQ1_11(6)-6</t>
  </si>
  <si>
    <t>SQ1_11(6)-7</t>
  </si>
  <si>
    <t>SQ1_11(6)-8</t>
  </si>
  <si>
    <t>SQ1_11(6)-8_FA</t>
  </si>
  <si>
    <t>SQ1_11(7)</t>
  </si>
  <si>
    <t>SQ1_12(1)</t>
  </si>
  <si>
    <t>SQ1_12(2)</t>
  </si>
  <si>
    <t>SQ1_12(3)</t>
  </si>
  <si>
    <t>SQ1_12(3)A5_FA</t>
  </si>
  <si>
    <t>SQ1_12(3)B6_FA</t>
  </si>
  <si>
    <t>SQ1_12(4)1</t>
  </si>
  <si>
    <t>SQ1_12(4)2</t>
  </si>
  <si>
    <t>SQ1_12(4)3</t>
  </si>
  <si>
    <t>SQ1_12(4)-10_FA</t>
  </si>
  <si>
    <t>SQ1_12(5)-1</t>
  </si>
  <si>
    <t>SQ1_12(5)-2</t>
  </si>
  <si>
    <t>SQ1_12(5)-3</t>
  </si>
  <si>
    <t>SQ1_12(5)-4</t>
  </si>
  <si>
    <t>SQ1_12(5)-5</t>
  </si>
  <si>
    <t>SQ1_12(5)-6</t>
  </si>
  <si>
    <t>SQ1_12(5)-7</t>
  </si>
  <si>
    <t>SQ1_12(5)-8</t>
  </si>
  <si>
    <t>SQ1_12(5)-8_FA</t>
  </si>
  <si>
    <t>SQ1_12(6)-1</t>
  </si>
  <si>
    <t>SQ1_12(6)-2</t>
  </si>
  <si>
    <t>SQ1_12(6)-3</t>
  </si>
  <si>
    <t>SQ1_12(6)-4</t>
  </si>
  <si>
    <t>SQ1_12(6)-5</t>
  </si>
  <si>
    <t>SQ1_12(6)-6</t>
  </si>
  <si>
    <t>SQ1_12(6)-7</t>
  </si>
  <si>
    <t>SQ1_12(6)-8</t>
  </si>
  <si>
    <t>SQ1_12(6)-8_FA</t>
  </si>
  <si>
    <t>SQ1_12(7)</t>
  </si>
  <si>
    <t>SQ1_13(1)</t>
  </si>
  <si>
    <t>SQ1_13(2)</t>
  </si>
  <si>
    <t>SQ1_13(3)</t>
  </si>
  <si>
    <t>SQ1_13(3)A5_FA</t>
  </si>
  <si>
    <t>SQ1_13(3)B6_FA</t>
  </si>
  <si>
    <t>SQ1_13(4)1</t>
  </si>
  <si>
    <t>SQ1_13(4)2</t>
  </si>
  <si>
    <t>SQ1_13(4)3</t>
  </si>
  <si>
    <t>SQ1_13(4)-10_FA</t>
  </si>
  <si>
    <t>SQ1_13(5)-1</t>
  </si>
  <si>
    <t>SQ1_13(5)-2</t>
  </si>
  <si>
    <t>SQ1_13(5)-3</t>
  </si>
  <si>
    <t>SQ1_13(5)-4</t>
  </si>
  <si>
    <t>SQ1_13(5)-5</t>
  </si>
  <si>
    <t>SQ1_13(5)-6</t>
  </si>
  <si>
    <t>SQ1_13(5)-7</t>
  </si>
  <si>
    <t>SQ1_13(5)-8</t>
  </si>
  <si>
    <t>SQ1_13(5)-8_FA</t>
  </si>
  <si>
    <t>SQ1_13(6)-1</t>
  </si>
  <si>
    <t>SQ1_13(6)-2</t>
  </si>
  <si>
    <t>SQ1_13(6)-3</t>
  </si>
  <si>
    <t>SQ1_13(6)-4</t>
  </si>
  <si>
    <t>SQ1_13(6)-5</t>
  </si>
  <si>
    <t>SQ1_13(6)-6</t>
  </si>
  <si>
    <t>SQ1_13(6)-7</t>
  </si>
  <si>
    <t>SQ1_13(6)-8</t>
  </si>
  <si>
    <t>SQ1_13(6)-8_FA</t>
  </si>
  <si>
    <t>SQ1_13(7)</t>
  </si>
  <si>
    <t>SQ1_14(1)</t>
  </si>
  <si>
    <t>SQ1_14(2)</t>
  </si>
  <si>
    <t>SQ1_14(3)</t>
  </si>
  <si>
    <t>SQ1_14(3)A5_FA</t>
  </si>
  <si>
    <t>SQ1_14(3)B6_FA</t>
  </si>
  <si>
    <t>SQ1_14(4)1</t>
  </si>
  <si>
    <t>SQ1_14(4)2</t>
  </si>
  <si>
    <t>SQ1_14(4)3</t>
  </si>
  <si>
    <t>SQ1_14(4)-10_FA</t>
  </si>
  <si>
    <t>SQ1_14(5)-1</t>
  </si>
  <si>
    <t>SQ1_14(5)-2</t>
  </si>
  <si>
    <t>SQ1_14(5)-3</t>
  </si>
  <si>
    <t>SQ1_14(5)-4</t>
  </si>
  <si>
    <t>SQ1_14(5)-5</t>
  </si>
  <si>
    <t>SQ1_14(5)-6</t>
  </si>
  <si>
    <t>SQ1_14(5)-7</t>
  </si>
  <si>
    <t>SQ1_14(5)-8</t>
  </si>
  <si>
    <t>SQ1_14(5)-8_FA</t>
  </si>
  <si>
    <t>SQ1_14(6)-1</t>
  </si>
  <si>
    <t>SQ1_14(6)-2</t>
  </si>
  <si>
    <t>SQ1_14(6)-3</t>
  </si>
  <si>
    <t>SQ1_14(6)-4</t>
  </si>
  <si>
    <t>SQ1_14(6)-5</t>
  </si>
  <si>
    <t>SQ1_14(6)-6</t>
  </si>
  <si>
    <t>SQ1_14(6)-7</t>
  </si>
  <si>
    <t>SQ1_14(6)-8</t>
  </si>
  <si>
    <t>SQ1_14(6)-8_FA</t>
  </si>
  <si>
    <t>SQ1_14(7)</t>
  </si>
  <si>
    <t>SQ1_15(1)</t>
  </si>
  <si>
    <t>SQ1_15(2)</t>
  </si>
  <si>
    <t>SQ1_15(3)</t>
  </si>
  <si>
    <t>SQ1_15(3)A5_FA</t>
  </si>
  <si>
    <t>SQ1_15(3)B6_FA</t>
  </si>
  <si>
    <t>SQ1_15(4)1</t>
  </si>
  <si>
    <t>SQ1_15(4)2</t>
  </si>
  <si>
    <t>SQ1_15(4)3</t>
  </si>
  <si>
    <t>SQ1_15(4)-10_FA</t>
  </si>
  <si>
    <t>SQ1_15(5)-1</t>
  </si>
  <si>
    <t>SQ1_15(5)-2</t>
  </si>
  <si>
    <t>SQ1_15(5)-3</t>
  </si>
  <si>
    <t>SQ1_15(5)-4</t>
  </si>
  <si>
    <t>SQ1_15(5)-5</t>
  </si>
  <si>
    <t>SQ1_15(5)-6</t>
  </si>
  <si>
    <t>SQ1_15(5)-7</t>
  </si>
  <si>
    <t>SQ1_15(5)-8</t>
  </si>
  <si>
    <t>SQ1_15(5)-8_FA</t>
  </si>
  <si>
    <t>SQ1_15(6)-1</t>
  </si>
  <si>
    <t>SQ1_15(6)-2</t>
  </si>
  <si>
    <t>SQ1_15(6)-3</t>
  </si>
  <si>
    <t>SQ1_15(6)-4</t>
  </si>
  <si>
    <t>SQ1_15(6)-5</t>
  </si>
  <si>
    <t>SQ1_15(6)-6</t>
  </si>
  <si>
    <t>SQ1_15(6)-7</t>
  </si>
  <si>
    <t>SQ1_15(6)-8</t>
  </si>
  <si>
    <t>SQ1_15(6)-8_FA</t>
  </si>
  <si>
    <t>SQ1_15(7)</t>
  </si>
  <si>
    <t>SQ1_16(1)</t>
  </si>
  <si>
    <t>SQ1_16(2)</t>
  </si>
  <si>
    <t>SQ1_16(3)</t>
  </si>
  <si>
    <t>SQ1_16(3)A5_FA</t>
  </si>
  <si>
    <t>SQ1_16(3)B6_FA</t>
  </si>
  <si>
    <t>SQ1_16(4)1</t>
  </si>
  <si>
    <t>SQ1_16(4)2</t>
  </si>
  <si>
    <t>SQ1_16(4)3</t>
  </si>
  <si>
    <t>SQ1_16(4)-10_FA</t>
  </si>
  <si>
    <t>SQ1_16(5)-1</t>
  </si>
  <si>
    <t>SQ1_16(5)-2</t>
  </si>
  <si>
    <t>SQ1_16(5)-3</t>
  </si>
  <si>
    <t>SQ1_16(5)-4</t>
  </si>
  <si>
    <t>SQ1_16(5)-5</t>
  </si>
  <si>
    <t>SQ1_16(5)-6</t>
  </si>
  <si>
    <t>SQ1_16(5)-7</t>
  </si>
  <si>
    <t>SQ1_16(5)-8</t>
  </si>
  <si>
    <t>SQ1_16(5)-8_FA</t>
  </si>
  <si>
    <t>SQ1_16(6)-1</t>
  </si>
  <si>
    <t>SQ1_16(6)-2</t>
  </si>
  <si>
    <t>SQ1_16(6)-3</t>
  </si>
  <si>
    <t>SQ1_16(6)-4</t>
  </si>
  <si>
    <t>SQ1_16(6)-5</t>
  </si>
  <si>
    <t>SQ1_16(6)-6</t>
  </si>
  <si>
    <t>SQ1_16(6)-7</t>
  </si>
  <si>
    <t>SQ1_16(6)-8</t>
  </si>
  <si>
    <t>SQ1_16(6)-8_FA</t>
  </si>
  <si>
    <t>SQ1_16(7)</t>
  </si>
  <si>
    <t>SQ1_17(1)</t>
  </si>
  <si>
    <t>SQ1_17(2)</t>
  </si>
  <si>
    <t>SQ1_17(3)</t>
  </si>
  <si>
    <t>SQ1_17(3)A5_FA</t>
  </si>
  <si>
    <t>SQ1_17(3)B6_FA</t>
  </si>
  <si>
    <t>SQ1_17(4)1</t>
  </si>
  <si>
    <t>SQ1_17(4)2</t>
  </si>
  <si>
    <t>SQ1_17(4)3</t>
  </si>
  <si>
    <t>SQ1_17(4)-10_FA</t>
  </si>
  <si>
    <t>SQ1_17(5)-1</t>
  </si>
  <si>
    <t>SQ1_17(5)-2</t>
  </si>
  <si>
    <t>SQ1_17(5)-3</t>
  </si>
  <si>
    <t>SQ1_17(5)-4</t>
  </si>
  <si>
    <t>SQ1_17(5)-5</t>
  </si>
  <si>
    <t>SQ1_17(5)-6</t>
  </si>
  <si>
    <t>SQ1_17(5)-7</t>
  </si>
  <si>
    <t>SQ1_17(5)-8</t>
  </si>
  <si>
    <t>SQ1_17(5)-8_FA</t>
  </si>
  <si>
    <t>SQ1_17(6)-1</t>
  </si>
  <si>
    <t>SQ1_17(6)-2</t>
  </si>
  <si>
    <t>SQ1_17(6)-3</t>
  </si>
  <si>
    <t>SQ1_17(6)-4</t>
  </si>
  <si>
    <t>SQ1_17(6)-5</t>
  </si>
  <si>
    <t>SQ1_17(6)-6</t>
  </si>
  <si>
    <t>SQ1_17(6)-7</t>
  </si>
  <si>
    <t>SQ1_17(6)-8</t>
  </si>
  <si>
    <t>SQ1_17(6)-8_FA</t>
  </si>
  <si>
    <t>SQ1_17(7)</t>
  </si>
  <si>
    <t>SQ1_18(1)</t>
  </si>
  <si>
    <t>SQ1_18(2)</t>
  </si>
  <si>
    <t>SQ1_18(3)</t>
  </si>
  <si>
    <t>SQ1_18(3)A5_FA</t>
  </si>
  <si>
    <t>SQ1_18(3)B6_FA</t>
  </si>
  <si>
    <t>SQ1_18(4)1</t>
  </si>
  <si>
    <t>SQ1_18(4)2</t>
  </si>
  <si>
    <t>SQ1_18(4)3</t>
  </si>
  <si>
    <t>SQ1_18(4)-10_FA</t>
  </si>
  <si>
    <t>SQ1_18(5)-1</t>
  </si>
  <si>
    <t>SQ1_18(5)-2</t>
  </si>
  <si>
    <t>SQ1_18(5)-3</t>
  </si>
  <si>
    <t>SQ1_18(5)-4</t>
  </si>
  <si>
    <t>SQ1_18(5)-5</t>
  </si>
  <si>
    <t>SQ1_18(5)-6</t>
  </si>
  <si>
    <t>SQ1_18(5)-7</t>
  </si>
  <si>
    <t>SQ1_18(5)-8</t>
  </si>
  <si>
    <t>SQ1_18(5)-8_FA</t>
  </si>
  <si>
    <t>SQ1_18(6)-1</t>
  </si>
  <si>
    <t>SQ1_18(6)-2</t>
  </si>
  <si>
    <t>SQ1_18(6)-3</t>
  </si>
  <si>
    <t>SQ1_18(6)-4</t>
  </si>
  <si>
    <t>SQ1_18(6)-5</t>
  </si>
  <si>
    <t>SQ1_18(6)-6</t>
  </si>
  <si>
    <t>SQ1_18(6)-7</t>
  </si>
  <si>
    <t>SQ1_18(6)-8</t>
  </si>
  <si>
    <t>SQ1_18(6)-8_FA</t>
  </si>
  <si>
    <t>SQ1_18(7)</t>
  </si>
  <si>
    <t>SQ1_19(1)</t>
  </si>
  <si>
    <t>SQ1_19(2)</t>
  </si>
  <si>
    <t>SQ1_19(3)</t>
  </si>
  <si>
    <t>SQ1_19(3)A5_FA</t>
  </si>
  <si>
    <t>SQ1_19(3)B6_FA</t>
  </si>
  <si>
    <t>SQ1_19(4)1</t>
  </si>
  <si>
    <t>SQ1_19(4)2</t>
  </si>
  <si>
    <t>SQ1_19(4)3</t>
  </si>
  <si>
    <t>SQ1_19(4)-10_FA</t>
  </si>
  <si>
    <t>SQ1_19(5)-1</t>
  </si>
  <si>
    <t>SQ1_19(5)-2</t>
  </si>
  <si>
    <t>SQ1_19(5)-3</t>
  </si>
  <si>
    <t>SQ1_19(5)-4</t>
  </si>
  <si>
    <t>SQ1_19(5)-5</t>
  </si>
  <si>
    <t>SQ1_19(5)-6</t>
  </si>
  <si>
    <t>SQ1_19(5)-7</t>
  </si>
  <si>
    <t>SQ1_19(5)-8</t>
  </si>
  <si>
    <t>SQ1_19(5)-8_FA</t>
  </si>
  <si>
    <t>SQ1_19(6)-1</t>
  </si>
  <si>
    <t>SQ1_19(6)-2</t>
  </si>
  <si>
    <t>SQ1_19(6)-3</t>
  </si>
  <si>
    <t>SQ1_19(6)-4</t>
  </si>
  <si>
    <t>SQ1_19(6)-5</t>
  </si>
  <si>
    <t>SQ1_19(6)-6</t>
  </si>
  <si>
    <t>SQ1_19(6)-7</t>
  </si>
  <si>
    <t>SQ1_19(6)-8</t>
  </si>
  <si>
    <t>SQ1_19(6)-8_FA</t>
  </si>
  <si>
    <t>SQ1_19(7)</t>
  </si>
  <si>
    <t>SQ1_20(1)</t>
  </si>
  <si>
    <t>SQ1_20(2)</t>
  </si>
  <si>
    <t>SQ1_20(3)</t>
  </si>
  <si>
    <t>SQ1_20(3)A5_FA</t>
  </si>
  <si>
    <t>SQ1_20(3)B6_FA</t>
  </si>
  <si>
    <t>SQ1_20(4)1</t>
  </si>
  <si>
    <t>SQ1_20(4)2</t>
  </si>
  <si>
    <t>SQ1_20(4)3</t>
  </si>
  <si>
    <t>SQ1_20(4)-10_FA</t>
  </si>
  <si>
    <t>SQ1_20(5)-1</t>
  </si>
  <si>
    <t>SQ1_20(5)-2</t>
  </si>
  <si>
    <t>SQ1_20(5)-3</t>
  </si>
  <si>
    <t>SQ1_20(5)-4</t>
  </si>
  <si>
    <t>SQ1_20(5)-5</t>
  </si>
  <si>
    <t>SQ1_20(5)-6</t>
  </si>
  <si>
    <t>SQ1_20(5)-7</t>
  </si>
  <si>
    <t>SQ1_20(5)-8</t>
  </si>
  <si>
    <t>SQ1_20(5)-8_FA</t>
  </si>
  <si>
    <t>SQ1_20(6)-1</t>
  </si>
  <si>
    <t>SQ1_20(6)-2</t>
  </si>
  <si>
    <t>SQ1_20(6)-3</t>
  </si>
  <si>
    <t>SQ1_20(6)-4</t>
  </si>
  <si>
    <t>SQ1_20(6)-5</t>
  </si>
  <si>
    <t>SQ1_20(6)-6</t>
  </si>
  <si>
    <t>SQ1_20(6)-7</t>
  </si>
  <si>
    <t>SQ1_20(6)-8</t>
  </si>
  <si>
    <t>SQ1_20(6)-8_FA</t>
  </si>
  <si>
    <t>SQ1_20(7)</t>
  </si>
  <si>
    <t>SQ2</t>
  </si>
  <si>
    <t>SQ2-1</t>
  </si>
  <si>
    <t>SQ2-2</t>
  </si>
  <si>
    <t>SQ2-3</t>
  </si>
  <si>
    <t>SQ2-4</t>
  </si>
  <si>
    <t>SQ2-5</t>
  </si>
  <si>
    <t>SQ2-6</t>
  </si>
  <si>
    <t>SQ2-7</t>
  </si>
  <si>
    <t>SQ2-6_FA</t>
  </si>
  <si>
    <t>SQ3_1</t>
  </si>
  <si>
    <t>SQ3_2</t>
  </si>
  <si>
    <t>SQ3_3</t>
  </si>
  <si>
    <t>SQ3-6_FA</t>
  </si>
  <si>
    <t>問2(1)</t>
    <rPh sb="0" eb="1">
      <t>トイ</t>
    </rPh>
    <phoneticPr fontId="4"/>
  </si>
  <si>
    <t>問2(2)</t>
    <rPh sb="0" eb="1">
      <t>トイ</t>
    </rPh>
    <phoneticPr fontId="4"/>
  </si>
  <si>
    <t>問2(2)-1</t>
    <rPh sb="0" eb="1">
      <t>トイ</t>
    </rPh>
    <phoneticPr fontId="4"/>
  </si>
  <si>
    <t>問2(2)-2</t>
    <rPh sb="0" eb="1">
      <t>トイ</t>
    </rPh>
    <phoneticPr fontId="4"/>
  </si>
  <si>
    <t>問2(2)-3</t>
    <rPh sb="0" eb="1">
      <t>トイ</t>
    </rPh>
    <phoneticPr fontId="4"/>
  </si>
  <si>
    <t>問2(2)-4</t>
    <rPh sb="0" eb="1">
      <t>トイ</t>
    </rPh>
    <phoneticPr fontId="4"/>
  </si>
  <si>
    <t>問2(2)-5</t>
    <rPh sb="0" eb="1">
      <t>トイ</t>
    </rPh>
    <phoneticPr fontId="4"/>
  </si>
  <si>
    <t>問2(2)-6</t>
    <rPh sb="0" eb="1">
      <t>トイ</t>
    </rPh>
    <phoneticPr fontId="4"/>
  </si>
  <si>
    <t>問2(2)-5_FA</t>
    <rPh sb="0" eb="1">
      <t>トイ</t>
    </rPh>
    <phoneticPr fontId="4"/>
  </si>
  <si>
    <t>問3</t>
    <rPh sb="0" eb="1">
      <t>トイ</t>
    </rPh>
    <phoneticPr fontId="4"/>
  </si>
  <si>
    <t>集約</t>
    <rPh sb="0" eb="2">
      <t>シュウヤク</t>
    </rPh>
    <phoneticPr fontId="4"/>
  </si>
  <si>
    <t>承諾する</t>
    <rPh sb="0" eb="2">
      <t>ショウダク</t>
    </rPh>
    <phoneticPr fontId="4"/>
  </si>
  <si>
    <t>↓承諾する場合○を選択</t>
    <rPh sb="1" eb="3">
      <t>ショウダク</t>
    </rPh>
    <rPh sb="5" eb="7">
      <t>バアイ</t>
    </rPh>
    <rPh sb="9" eb="11">
      <t>センタク</t>
    </rPh>
    <phoneticPr fontId="4"/>
  </si>
  <si>
    <t>使用許可</t>
    <rPh sb="0" eb="4">
      <t>シヨウキョカ</t>
    </rPh>
    <phoneticPr fontId="4"/>
  </si>
  <si>
    <t>-</t>
    <phoneticPr fontId="4"/>
  </si>
  <si>
    <t>内線</t>
    <rPh sb="0" eb="2">
      <t>ナイセン</t>
    </rPh>
    <phoneticPr fontId="4"/>
  </si>
  <si>
    <t>Tel：03-5216-8772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</si>
</sst>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8"/>
      <color theme="3"/>
      <name val="Yu Gothic Light"/>
      <family val="2"/>
      <charset val="128"/>
      <scheme val="major"/>
    </font>
    <font>
      <sz val="11"/>
      <color rgb="FF006100"/>
      <name val="Yu Gothic"/>
      <family val="2"/>
      <charset val="128"/>
      <scheme val="minor"/>
    </font>
    <font>
      <sz val="10"/>
      <color theme="1"/>
      <name val="ＭＳ ゴシック"/>
      <family val="3"/>
      <charset val="128"/>
    </font>
    <font>
      <sz val="6"/>
      <name val="Yu Gothic"/>
      <family val="3"/>
      <charset val="128"/>
      <scheme val="minor"/>
    </font>
    <font>
      <b/>
      <sz val="14"/>
      <color theme="1"/>
      <name val="ＭＳ ゴシック"/>
      <family val="3"/>
      <charset val="128"/>
    </font>
    <font>
      <sz val="10"/>
      <name val="ＭＳ ゴシック"/>
      <family val="3"/>
      <charset val="128"/>
    </font>
    <font>
      <b/>
      <sz val="10"/>
      <name val="ＭＳ ゴシック"/>
      <family val="3"/>
      <charset val="128"/>
    </font>
    <font>
      <sz val="9"/>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u/>
      <sz val="10"/>
      <color theme="1"/>
      <name val="ＭＳ ゴシック"/>
      <family val="3"/>
      <charset val="128"/>
    </font>
    <font>
      <sz val="11"/>
      <color theme="1"/>
      <name val="ＭＳ ゴシック"/>
      <family val="3"/>
      <charset val="128"/>
    </font>
    <font>
      <sz val="20"/>
      <color theme="1"/>
      <name val="ＭＳ ゴシック"/>
      <family val="3"/>
      <charset val="128"/>
    </font>
    <font>
      <sz val="11"/>
      <color theme="1"/>
      <name val="Yu Gothic"/>
      <family val="3"/>
      <charset val="128"/>
      <scheme val="minor"/>
    </font>
    <font>
      <u/>
      <sz val="11"/>
      <color theme="1"/>
      <name val="ＭＳ ゴシック"/>
      <family val="3"/>
      <charset val="128"/>
    </font>
    <font>
      <u/>
      <sz val="11"/>
      <color theme="10"/>
      <name val="ＭＳ Ｐゴシック"/>
      <family val="3"/>
      <charset val="128"/>
    </font>
    <font>
      <b/>
      <sz val="11"/>
      <color theme="1"/>
      <name val="ＭＳ ゴシック"/>
      <family val="3"/>
      <charset val="128"/>
    </font>
    <font>
      <u/>
      <sz val="11"/>
      <color theme="10"/>
      <name val="Yu Gothic"/>
      <family val="2"/>
      <scheme val="minor"/>
    </font>
    <font>
      <b/>
      <sz val="16"/>
      <color theme="1"/>
      <name val="ＭＳ ゴシック"/>
      <family val="3"/>
      <charset val="128"/>
    </font>
    <font>
      <sz val="12"/>
      <color theme="1"/>
      <name val="ＭＳ ゴシック"/>
      <family val="3"/>
      <charset val="128"/>
    </font>
    <font>
      <b/>
      <u/>
      <sz val="11"/>
      <color theme="1"/>
      <name val="ＭＳ ゴシック"/>
      <family val="3"/>
      <charset val="128"/>
    </font>
    <font>
      <sz val="11"/>
      <name val="ＭＳ ゴシック"/>
      <family val="3"/>
      <charset val="128"/>
    </font>
    <font>
      <u/>
      <sz val="10"/>
      <color theme="1"/>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FFFF99"/>
        <bgColor indexed="64"/>
      </patternFill>
    </fill>
    <fill>
      <patternFill patternType="solid">
        <fgColor theme="9" tint="0.59999389629810485"/>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auto="1"/>
      </right>
      <top style="thin">
        <color indexed="64"/>
      </top>
      <bottom style="thin">
        <color indexed="64"/>
      </bottom>
      <diagonal/>
    </border>
    <border>
      <left style="thin">
        <color auto="1"/>
      </left>
      <right style="dotted">
        <color auto="1"/>
      </right>
      <top style="thin">
        <color indexed="64"/>
      </top>
      <bottom/>
      <diagonal/>
    </border>
    <border>
      <left style="dotted">
        <color auto="1"/>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auto="1"/>
      </right>
      <top style="thin">
        <color indexed="64"/>
      </top>
      <bottom style="thin">
        <color indexed="64"/>
      </bottom>
      <diagonal/>
    </border>
    <border>
      <left style="dotted">
        <color auto="1"/>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15" fillId="0" borderId="0">
      <alignment vertical="center"/>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49">
    <xf numFmtId="0" fontId="0" fillId="0" borderId="0" xfId="0"/>
    <xf numFmtId="0" fontId="3"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13" fillId="0" borderId="0" xfId="0" applyFont="1" applyAlignment="1">
      <alignment vertical="center"/>
    </xf>
    <xf numFmtId="0" fontId="9" fillId="0" borderId="0" xfId="0" applyFont="1" applyAlignment="1">
      <alignment vertical="center"/>
    </xf>
    <xf numFmtId="0" fontId="3" fillId="0" borderId="15" xfId="0" applyFont="1" applyBorder="1" applyAlignment="1">
      <alignment vertical="center"/>
    </xf>
    <xf numFmtId="0" fontId="3" fillId="4" borderId="0" xfId="0" applyFont="1" applyFill="1" applyAlignment="1">
      <alignment vertical="center"/>
    </xf>
    <xf numFmtId="0" fontId="3" fillId="5" borderId="0" xfId="0" applyFont="1" applyFill="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top"/>
    </xf>
    <xf numFmtId="0" fontId="13" fillId="7" borderId="20" xfId="0" applyFont="1" applyFill="1" applyBorder="1" applyAlignment="1">
      <alignment horizontal="center" vertical="center"/>
    </xf>
    <xf numFmtId="0" fontId="13" fillId="3" borderId="20" xfId="0" applyFont="1" applyFill="1" applyBorder="1" applyAlignment="1">
      <alignment horizontal="center"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13" fillId="0" borderId="0" xfId="0" applyFont="1" applyAlignment="1">
      <alignment vertical="center" shrinkToFit="1"/>
    </xf>
    <xf numFmtId="0" fontId="3" fillId="0" borderId="42" xfId="0" applyFont="1" applyBorder="1" applyAlignment="1">
      <alignment vertical="center"/>
    </xf>
    <xf numFmtId="0" fontId="3" fillId="0" borderId="43" xfId="0" applyFont="1" applyBorder="1" applyAlignment="1">
      <alignment vertical="center"/>
    </xf>
    <xf numFmtId="0" fontId="3" fillId="0" borderId="34" xfId="0" applyFont="1" applyBorder="1" applyAlignment="1">
      <alignment horizontal="left" vertical="center"/>
    </xf>
    <xf numFmtId="0" fontId="3" fillId="0" borderId="14" xfId="0" applyFont="1" applyBorder="1" applyAlignment="1">
      <alignment horizontal="left" vertical="center"/>
    </xf>
    <xf numFmtId="0" fontId="3" fillId="0" borderId="38" xfId="0" applyFont="1" applyBorder="1" applyAlignment="1">
      <alignment horizontal="left" vertical="center"/>
    </xf>
    <xf numFmtId="0" fontId="3" fillId="0" borderId="14" xfId="0" applyFont="1" applyBorder="1" applyAlignment="1">
      <alignment horizontal="center" vertical="center"/>
    </xf>
    <xf numFmtId="0" fontId="3" fillId="0" borderId="34" xfId="0" applyFont="1" applyBorder="1" applyAlignment="1">
      <alignment vertical="center"/>
    </xf>
    <xf numFmtId="0" fontId="13" fillId="0" borderId="42" xfId="0" applyFont="1" applyBorder="1" applyAlignment="1">
      <alignment vertical="center" wrapText="1"/>
    </xf>
    <xf numFmtId="0" fontId="13" fillId="0" borderId="0" xfId="0" applyFont="1" applyAlignment="1">
      <alignment vertical="center" wrapText="1"/>
    </xf>
    <xf numFmtId="0" fontId="13" fillId="0" borderId="43" xfId="0" applyFont="1" applyBorder="1" applyAlignment="1">
      <alignment vertical="center" wrapText="1"/>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6" borderId="0" xfId="0" applyFont="1" applyFill="1" applyAlignment="1">
      <alignment vertical="center"/>
    </xf>
    <xf numFmtId="49" fontId="3" fillId="0" borderId="20" xfId="0" applyNumberFormat="1" applyFont="1" applyBorder="1" applyAlignment="1" applyProtection="1">
      <alignment horizontal="center" vertical="center"/>
      <protection locked="0"/>
    </xf>
    <xf numFmtId="0" fontId="13" fillId="8" borderId="20" xfId="0" applyFont="1" applyFill="1" applyBorder="1" applyAlignment="1">
      <alignment horizontal="center" vertical="center"/>
    </xf>
    <xf numFmtId="0" fontId="3" fillId="0" borderId="23" xfId="0" applyFont="1" applyBorder="1" applyAlignment="1" applyProtection="1">
      <alignment horizontal="center" vertical="center"/>
      <protection locked="0"/>
    </xf>
    <xf numFmtId="0" fontId="10" fillId="2" borderId="20" xfId="0" applyFont="1" applyFill="1" applyBorder="1" applyAlignment="1">
      <alignment horizontal="center" vertical="center"/>
    </xf>
    <xf numFmtId="0" fontId="7" fillId="0" borderId="0" xfId="0" applyFont="1" applyAlignment="1">
      <alignment horizontal="left" vertical="center"/>
    </xf>
    <xf numFmtId="0" fontId="10" fillId="0" borderId="0" xfId="0" quotePrefix="1" applyFont="1" applyAlignment="1">
      <alignment vertical="center"/>
    </xf>
    <xf numFmtId="0" fontId="10" fillId="0" borderId="0" xfId="0" applyFont="1" applyAlignment="1">
      <alignment vertical="center"/>
    </xf>
    <xf numFmtId="0" fontId="3" fillId="0" borderId="0" xfId="0" quotePrefix="1" applyFont="1" applyAlignment="1">
      <alignment vertical="center"/>
    </xf>
    <xf numFmtId="0" fontId="3" fillId="0" borderId="0" xfId="0" applyFont="1" applyAlignment="1">
      <alignment horizontal="left" vertical="center" indent="1"/>
    </xf>
    <xf numFmtId="0" fontId="3" fillId="0" borderId="10" xfId="0" applyFont="1" applyBorder="1" applyAlignment="1">
      <alignment horizontal="center" vertical="center" wrapText="1"/>
    </xf>
    <xf numFmtId="49" fontId="6" fillId="0" borderId="6" xfId="0" applyNumberFormat="1" applyFont="1" applyBorder="1" applyAlignment="1">
      <alignment horizontal="center" vertical="center"/>
    </xf>
    <xf numFmtId="0" fontId="8"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49" fontId="6" fillId="0" borderId="10" xfId="0" applyNumberFormat="1" applyFont="1" applyBorder="1" applyAlignment="1">
      <alignment horizontal="center" vertical="center"/>
    </xf>
    <xf numFmtId="0" fontId="20" fillId="0" borderId="0" xfId="0" applyFont="1" applyAlignment="1">
      <alignment vertical="center"/>
    </xf>
    <xf numFmtId="49" fontId="9" fillId="0" borderId="0" xfId="0" applyNumberFormat="1" applyFont="1" applyAlignment="1">
      <alignment horizontal="right" vertical="center"/>
    </xf>
    <xf numFmtId="49" fontId="21" fillId="0" borderId="0" xfId="0" applyNumberFormat="1"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horizontal="center" vertical="center"/>
    </xf>
    <xf numFmtId="0" fontId="6" fillId="0" borderId="16" xfId="0" applyFont="1" applyBorder="1" applyAlignment="1">
      <alignment vertical="center"/>
    </xf>
    <xf numFmtId="0" fontId="14" fillId="0" borderId="0" xfId="0" applyFont="1" applyAlignment="1">
      <alignment vertical="center" wrapText="1"/>
    </xf>
    <xf numFmtId="0" fontId="6" fillId="5" borderId="0" xfId="0" applyFont="1" applyFill="1" applyAlignment="1">
      <alignment horizontal="left" vertical="center"/>
    </xf>
    <xf numFmtId="0" fontId="3" fillId="5" borderId="0" xfId="0" applyFont="1" applyFill="1" applyAlignment="1">
      <alignment horizontal="left" vertical="center"/>
    </xf>
    <xf numFmtId="0" fontId="3" fillId="9" borderId="0" xfId="0" applyFont="1" applyFill="1" applyAlignment="1">
      <alignment vertical="center"/>
    </xf>
    <xf numFmtId="0" fontId="6" fillId="9" borderId="0" xfId="0" applyFont="1" applyFill="1" applyAlignment="1">
      <alignment horizontal="left" vertical="center"/>
    </xf>
    <xf numFmtId="0" fontId="6" fillId="5" borderId="6" xfId="0" applyFont="1" applyFill="1" applyBorder="1" applyAlignment="1">
      <alignment horizontal="left" vertical="center"/>
    </xf>
    <xf numFmtId="0" fontId="6" fillId="9" borderId="51" xfId="0" applyFont="1" applyFill="1" applyBorder="1" applyAlignment="1">
      <alignment horizontal="left" vertical="center"/>
    </xf>
    <xf numFmtId="0" fontId="3" fillId="9" borderId="0" xfId="0" applyFont="1" applyFill="1" applyAlignment="1">
      <alignment horizontal="left" vertical="center"/>
    </xf>
    <xf numFmtId="0" fontId="18" fillId="0" borderId="0" xfId="0" applyFont="1" applyAlignment="1">
      <alignment horizontal="left" vertical="center"/>
    </xf>
    <xf numFmtId="0" fontId="3" fillId="0" borderId="43" xfId="0" applyFont="1" applyBorder="1" applyAlignment="1">
      <alignment horizontal="left" vertical="center"/>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12" fillId="0" borderId="0" xfId="0" applyFont="1" applyAlignment="1">
      <alignment vertical="center"/>
    </xf>
    <xf numFmtId="0" fontId="24" fillId="0" borderId="0" xfId="0" applyFont="1" applyAlignment="1">
      <alignment vertical="center"/>
    </xf>
    <xf numFmtId="0" fontId="23" fillId="0" borderId="0" xfId="0" applyFont="1" applyAlignment="1">
      <alignment vertical="center"/>
    </xf>
    <xf numFmtId="0" fontId="24" fillId="0" borderId="36" xfId="0" applyFont="1" applyBorder="1" applyAlignment="1">
      <alignment vertical="center"/>
    </xf>
    <xf numFmtId="0" fontId="0" fillId="0" borderId="51" xfId="0" applyBorder="1"/>
    <xf numFmtId="0" fontId="0" fillId="0" borderId="38" xfId="0" applyBorder="1"/>
    <xf numFmtId="0" fontId="0" fillId="2" borderId="0" xfId="0" applyFill="1"/>
    <xf numFmtId="0" fontId="20" fillId="0" borderId="0" xfId="0" applyFont="1" applyAlignment="1">
      <alignment horizontal="center" vertical="center" wrapText="1"/>
    </xf>
    <xf numFmtId="0" fontId="13" fillId="0" borderId="51" xfId="0" applyFont="1" applyBorder="1" applyAlignment="1">
      <alignment horizontal="center" vertical="center"/>
    </xf>
    <xf numFmtId="0" fontId="19" fillId="0" borderId="6" xfId="3" applyBorder="1" applyAlignment="1" applyProtection="1">
      <alignment horizontal="center" vertical="center"/>
      <protection locked="0"/>
    </xf>
    <xf numFmtId="0" fontId="19" fillId="0" borderId="10" xfId="3" applyBorder="1" applyAlignment="1" applyProtection="1">
      <alignment horizontal="center" vertical="center"/>
      <protection locked="0"/>
    </xf>
    <xf numFmtId="0" fontId="19" fillId="0" borderId="11" xfId="3" applyBorder="1" applyAlignment="1" applyProtection="1">
      <alignment horizontal="center" vertical="center"/>
      <protection locked="0"/>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9" fillId="0" borderId="32" xfId="0" applyFont="1" applyBorder="1" applyAlignment="1">
      <alignment horizontal="center" vertical="center" wrapText="1"/>
    </xf>
    <xf numFmtId="0" fontId="9" fillId="0" borderId="0" xfId="0" applyFont="1" applyAlignment="1">
      <alignment horizontal="center" vertic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19" fillId="0" borderId="51" xfId="3"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48"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49" fontId="3" fillId="0" borderId="48" xfId="0" applyNumberFormat="1" applyFont="1" applyBorder="1" applyAlignment="1" applyProtection="1">
      <alignment horizontal="center" vertical="center"/>
      <protection locked="0"/>
    </xf>
    <xf numFmtId="49" fontId="3" fillId="0" borderId="50" xfId="0" applyNumberFormat="1" applyFont="1" applyBorder="1" applyAlignment="1" applyProtection="1">
      <alignment horizontal="center" vertical="center"/>
      <protection locked="0"/>
    </xf>
    <xf numFmtId="0" fontId="13" fillId="0" borderId="54" xfId="0" applyFont="1" applyBorder="1" applyAlignment="1">
      <alignment horizontal="center" vertical="center"/>
    </xf>
    <xf numFmtId="0" fontId="13" fillId="0" borderId="11" xfId="0" applyFont="1" applyBorder="1" applyAlignment="1">
      <alignment horizontal="center" vertical="center"/>
    </xf>
    <xf numFmtId="0" fontId="3" fillId="0" borderId="38" xfId="0" applyFont="1" applyBorder="1" applyAlignment="1">
      <alignment horizontal="right" vertical="center"/>
    </xf>
    <xf numFmtId="0" fontId="3" fillId="0" borderId="34" xfId="0" applyFont="1" applyBorder="1" applyAlignment="1">
      <alignment horizontal="right" vertical="center"/>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2"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14" fillId="0" borderId="0" xfId="0" applyFont="1" applyAlignment="1">
      <alignment horizontal="center" vertical="center" wrapText="1"/>
    </xf>
    <xf numFmtId="0" fontId="3" fillId="0" borderId="0" xfId="0" applyFont="1" applyAlignment="1">
      <alignment horizontal="center" vertical="center"/>
    </xf>
    <xf numFmtId="0" fontId="6" fillId="0" borderId="52" xfId="0" applyFont="1" applyBorder="1" applyAlignment="1" applyProtection="1">
      <alignment horizontal="center" vertical="center"/>
      <protection locked="0"/>
    </xf>
  </cellXfs>
  <cellStyles count="4">
    <cellStyle name="ハイパーリンク" xfId="3" builtinId="8"/>
    <cellStyle name="ハイパーリンク 2" xfId="2" xr:uid="{A9F7B542-C740-404B-A884-183CBCEA48B5}"/>
    <cellStyle name="標準" xfId="0" builtinId="0"/>
    <cellStyle name="標準 2" xfId="1" xr:uid="{2FCB8F98-4609-4149-9183-B7C7EC4B0966}"/>
  </cellStyles>
  <dxfs count="797">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808080"/>
        </patternFill>
      </fill>
    </dxf>
    <dxf>
      <fill>
        <patternFill>
          <bgColor rgb="FF808080"/>
        </patternFill>
      </fill>
    </dxf>
    <dxf>
      <fill>
        <patternFill>
          <bgColor rgb="FFFF0000"/>
        </patternFill>
      </fill>
    </dxf>
    <dxf>
      <fill>
        <patternFill>
          <bgColor rgb="FF808080"/>
        </patternFill>
      </fill>
    </dxf>
    <dxf>
      <fill>
        <patternFill>
          <bgColor rgb="FFFF0000"/>
        </patternFill>
      </fill>
    </dxf>
    <dxf>
      <fill>
        <patternFill>
          <bgColor rgb="FFFF0000"/>
        </patternFill>
      </fill>
    </dxf>
    <dxf>
      <fill>
        <patternFill>
          <bgColor rgb="FFFF0000"/>
        </patternFill>
      </fill>
    </dxf>
    <dxf>
      <fill>
        <patternFill>
          <bgColor rgb="FF808080"/>
        </patternFill>
      </fill>
    </dxf>
    <dxf>
      <fill>
        <patternFill>
          <bgColor rgb="FF808080"/>
        </patternFill>
      </fill>
    </dxf>
    <dxf>
      <fill>
        <patternFill>
          <bgColor rgb="FF808080"/>
        </patternFill>
      </fill>
    </dxf>
    <dxf>
      <fill>
        <patternFill>
          <bgColor rgb="FFFF0000"/>
        </patternFill>
      </fill>
    </dxf>
    <dxf>
      <fill>
        <patternFill>
          <bgColor rgb="FFFF0000"/>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FF99"/>
        </patternFill>
      </fill>
    </dxf>
  </dxfs>
  <tableStyles count="0" defaultTableStyle="TableStyleMedium2" defaultPivotStyle="PivotStyleLight16"/>
  <colors>
    <mruColors>
      <color rgb="FF808080"/>
      <color rgb="FFFFFF99"/>
      <color rgb="FFB7DEE8"/>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11616</xdr:colOff>
      <xdr:row>27</xdr:row>
      <xdr:rowOff>50630</xdr:rowOff>
    </xdr:from>
    <xdr:to>
      <xdr:col>34</xdr:col>
      <xdr:colOff>589919</xdr:colOff>
      <xdr:row>46</xdr:row>
      <xdr:rowOff>137767</xdr:rowOff>
    </xdr:to>
    <xdr:pic>
      <xdr:nvPicPr>
        <xdr:cNvPr id="5" name="図 4">
          <a:extLst>
            <a:ext uri="{FF2B5EF4-FFF2-40B4-BE49-F238E27FC236}">
              <a16:creationId xmlns:a16="http://schemas.microsoft.com/office/drawing/2014/main" id="{367D9FDD-403A-4089-A00E-880276B54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4116" y="5626240"/>
          <a:ext cx="8105376" cy="4222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F3E1D365-A53B-4880-904D-3D89B3B74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BC925686-8CD9-4FD3-A0CA-0AB97E758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0F5CCDC2-59DE-4D1D-B72F-D44700BB1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A08C5B01-9A97-43BC-BAE9-37AAF54E1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63BDA640-0430-4D1C-B94F-3468E7D18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FF312DC1-99B2-4B2D-A35C-33304D8A2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1001600F-93BB-4592-9255-299B58521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4516072F-E762-4004-B8E6-F57BFF280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E7AE2752-0646-479F-B4D2-4C2F58DFB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4AC6E210-EB3B-4940-8B63-544A3166C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10" name="図 9">
          <a:extLst>
            <a:ext uri="{FF2B5EF4-FFF2-40B4-BE49-F238E27FC236}">
              <a16:creationId xmlns:a16="http://schemas.microsoft.com/office/drawing/2014/main" id="{1DA325E4-F18B-442B-ABFD-17122FB17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95250"/>
          <a:ext cx="8112578" cy="4203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89F9E142-DC71-498B-B079-AA6AC7D79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1E8C9533-54B2-4A6A-AD78-506BC3B9FD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18</xdr:row>
      <xdr:rowOff>202746</xdr:rowOff>
    </xdr:to>
    <xdr:pic>
      <xdr:nvPicPr>
        <xdr:cNvPr id="4" name="図 3">
          <a:extLst>
            <a:ext uri="{FF2B5EF4-FFF2-40B4-BE49-F238E27FC236}">
              <a16:creationId xmlns:a16="http://schemas.microsoft.com/office/drawing/2014/main" id="{F806C2E1-3E69-418E-B284-CF61C9F45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95250"/>
          <a:ext cx="8112578" cy="4203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F5512369-3378-4D13-8041-78ADEA3F6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0A7C0FDD-0570-46DF-B83C-9BFB5BB8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3243070A-3D20-4897-998F-E001B1AED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B4B19C80-B47A-4A83-B4F9-B851B1B62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A3E00A8B-B259-428B-B58D-F5CCB587F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27E7151D-9033-45CF-87F6-40CC5D062F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35</xdr:col>
      <xdr:colOff>568778</xdr:colOff>
      <xdr:row>20</xdr:row>
      <xdr:rowOff>12246</xdr:rowOff>
    </xdr:to>
    <xdr:pic>
      <xdr:nvPicPr>
        <xdr:cNvPr id="2" name="図 1">
          <a:extLst>
            <a:ext uri="{FF2B5EF4-FFF2-40B4-BE49-F238E27FC236}">
              <a16:creationId xmlns:a16="http://schemas.microsoft.com/office/drawing/2014/main" id="{A2E646BA-1925-4479-9DC3-042933939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8720" y="91440"/>
          <a:ext cx="8112578" cy="4134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chitai-research@toshi.or.jp" TargetMode="External"/><Relationship Id="rId1" Type="http://schemas.openxmlformats.org/officeDocument/2006/relationships/hyperlink" Target="https://www.toshi.or.jp/research-activities/research-databa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7207-9F3A-4366-8C7F-9AC9BBAA9AE8}">
  <sheetPr codeName="Sheet1"/>
  <dimension ref="B1:S57"/>
  <sheetViews>
    <sheetView showGridLines="0" tabSelected="1" view="pageBreakPreview" topLeftCell="A13" zoomScaleNormal="100" zoomScaleSheetLayoutView="100" workbookViewId="0">
      <selection activeCell="Q63" sqref="Q63"/>
    </sheetView>
  </sheetViews>
  <sheetFormatPr defaultColWidth="9" defaultRowHeight="26.1" customHeight="1"/>
  <cols>
    <col min="1" max="1" width="2.875" style="7" customWidth="1"/>
    <col min="2" max="3" width="5.625" style="7" customWidth="1"/>
    <col min="4" max="4" width="8.375" style="7" customWidth="1"/>
    <col min="5" max="19" width="5.625" style="7" customWidth="1"/>
    <col min="20" max="20" width="2.875" style="7" customWidth="1"/>
    <col min="21" max="16384" width="9" style="7"/>
  </cols>
  <sheetData>
    <row r="1" spans="2:19" ht="19.149999999999999" customHeight="1"/>
    <row r="2" spans="2:19" ht="24" customHeight="1">
      <c r="B2" s="98" t="s">
        <v>238</v>
      </c>
      <c r="C2" s="98"/>
      <c r="D2" s="98"/>
      <c r="E2" s="98"/>
      <c r="F2" s="98"/>
      <c r="G2" s="98"/>
      <c r="H2" s="98"/>
      <c r="I2" s="98"/>
      <c r="J2" s="98"/>
      <c r="K2" s="98"/>
      <c r="L2" s="98"/>
      <c r="M2" s="98"/>
      <c r="N2" s="98"/>
      <c r="O2" s="98"/>
      <c r="P2" s="98"/>
      <c r="Q2" s="98"/>
      <c r="R2" s="98"/>
      <c r="S2" s="98"/>
    </row>
    <row r="3" spans="2:19" ht="24" customHeight="1">
      <c r="C3" s="103" t="s">
        <v>230</v>
      </c>
      <c r="D3" s="103"/>
      <c r="E3" s="103"/>
      <c r="F3" s="103"/>
      <c r="G3" s="103"/>
      <c r="H3" s="103"/>
      <c r="I3" s="103"/>
      <c r="J3" s="103"/>
      <c r="K3" s="103"/>
      <c r="L3" s="103"/>
      <c r="M3" s="103"/>
      <c r="N3" s="103"/>
      <c r="O3" s="103"/>
      <c r="P3" s="103"/>
      <c r="Q3" s="103"/>
      <c r="R3" s="103"/>
      <c r="S3" s="71"/>
    </row>
    <row r="4" spans="2:19" ht="15" customHeight="1"/>
    <row r="5" spans="2:19" ht="19.149999999999999" customHeight="1">
      <c r="B5" s="16"/>
      <c r="C5" s="16"/>
      <c r="D5" s="16"/>
      <c r="E5" s="16"/>
      <c r="F5" s="16"/>
      <c r="G5" s="16"/>
      <c r="H5" s="16"/>
      <c r="I5" s="16"/>
      <c r="J5" s="16"/>
      <c r="K5" s="16"/>
      <c r="L5" s="16"/>
      <c r="M5" s="16"/>
      <c r="N5" s="16"/>
      <c r="O5" s="16"/>
      <c r="P5" s="72"/>
      <c r="R5" s="73" t="s">
        <v>217</v>
      </c>
      <c r="S5" s="16"/>
    </row>
    <row r="6" spans="2:19" ht="19.149999999999999" customHeight="1">
      <c r="R6" s="74" t="s">
        <v>186</v>
      </c>
    </row>
    <row r="7" spans="2:19" ht="15" customHeight="1">
      <c r="C7" s="25"/>
    </row>
    <row r="8" spans="2:19" ht="19.149999999999999" customHeight="1">
      <c r="C8" s="28"/>
      <c r="D8" s="15"/>
      <c r="M8" s="75" t="s">
        <v>187</v>
      </c>
    </row>
    <row r="9" spans="2:19" ht="19.149999999999999" customHeight="1">
      <c r="C9" s="15"/>
      <c r="D9" s="15"/>
      <c r="M9" s="7" t="s">
        <v>218</v>
      </c>
    </row>
    <row r="10" spans="2:19" ht="19.149999999999999" customHeight="1">
      <c r="C10" s="28"/>
      <c r="D10" s="15"/>
      <c r="M10" s="7" t="s">
        <v>188</v>
      </c>
    </row>
    <row r="11" spans="2:19" ht="19.149999999999999" customHeight="1">
      <c r="C11" s="15" t="s">
        <v>159</v>
      </c>
      <c r="D11" s="15"/>
      <c r="M11" s="7" t="s">
        <v>840</v>
      </c>
    </row>
    <row r="12" spans="2:19" ht="19.149999999999999" customHeight="1">
      <c r="C12" s="15" t="s">
        <v>159</v>
      </c>
      <c r="D12" s="15"/>
      <c r="M12" s="7" t="s">
        <v>189</v>
      </c>
    </row>
    <row r="13" spans="2:19" ht="15" customHeight="1"/>
    <row r="14" spans="2:19" ht="19.149999999999999" customHeight="1">
      <c r="C14" s="28"/>
      <c r="D14" s="75" t="s">
        <v>190</v>
      </c>
    </row>
    <row r="15" spans="2:19" s="75" customFormat="1" ht="19.149999999999999" customHeight="1">
      <c r="D15" s="76" t="s">
        <v>237</v>
      </c>
      <c r="E15" s="76"/>
      <c r="F15" s="76"/>
      <c r="G15" s="76"/>
      <c r="H15" s="76"/>
      <c r="I15" s="76"/>
      <c r="J15" s="76"/>
      <c r="K15" s="76"/>
      <c r="L15" s="76"/>
      <c r="M15" s="76"/>
      <c r="N15" s="76"/>
      <c r="O15" s="76"/>
      <c r="P15" s="76"/>
      <c r="Q15" s="76"/>
      <c r="R15" s="76"/>
    </row>
    <row r="16" spans="2:19" s="75" customFormat="1" ht="19.149999999999999" customHeight="1">
      <c r="C16" s="77"/>
      <c r="D16" s="76" t="s">
        <v>231</v>
      </c>
      <c r="E16" s="76"/>
      <c r="F16" s="76"/>
      <c r="G16" s="76"/>
      <c r="H16" s="76"/>
      <c r="I16" s="76"/>
      <c r="J16" s="76"/>
      <c r="K16" s="76"/>
      <c r="L16" s="76"/>
      <c r="M16" s="76"/>
      <c r="N16" s="76"/>
      <c r="O16" s="76"/>
      <c r="P16" s="76"/>
      <c r="Q16" s="76"/>
      <c r="R16" s="76"/>
    </row>
    <row r="17" spans="2:19" s="75" customFormat="1" ht="19.149999999999999" customHeight="1">
      <c r="C17" s="77"/>
      <c r="D17" s="76" t="s">
        <v>232</v>
      </c>
      <c r="E17" s="76"/>
      <c r="F17" s="76"/>
      <c r="G17" s="76"/>
      <c r="H17" s="76"/>
      <c r="I17" s="76"/>
      <c r="J17" s="76"/>
      <c r="K17" s="76"/>
      <c r="L17" s="76"/>
      <c r="M17" s="76"/>
      <c r="N17" s="76"/>
      <c r="O17" s="76"/>
      <c r="P17" s="76"/>
      <c r="Q17" s="76"/>
      <c r="R17" s="76"/>
    </row>
    <row r="18" spans="2:19" ht="15" customHeight="1" thickBot="1">
      <c r="C18" s="28"/>
      <c r="D18" s="15"/>
    </row>
    <row r="19" spans="2:19" ht="9" customHeight="1" thickTop="1">
      <c r="B19" s="20"/>
      <c r="C19" s="21"/>
      <c r="D19" s="21"/>
      <c r="E19" s="21"/>
      <c r="F19" s="21"/>
      <c r="G19" s="21"/>
      <c r="H19" s="21"/>
      <c r="I19" s="21"/>
      <c r="J19" s="21"/>
      <c r="K19" s="21"/>
      <c r="L19" s="21"/>
      <c r="M19" s="21"/>
      <c r="N19" s="21"/>
      <c r="O19" s="21"/>
      <c r="P19" s="21"/>
      <c r="Q19" s="21"/>
      <c r="R19" s="21"/>
      <c r="S19" s="22"/>
    </row>
    <row r="20" spans="2:19" ht="2.25" customHeight="1">
      <c r="B20" s="104" t="s">
        <v>191</v>
      </c>
      <c r="C20" s="103"/>
      <c r="D20" s="103"/>
      <c r="E20" s="103"/>
      <c r="F20" s="103"/>
      <c r="G20" s="103"/>
      <c r="H20" s="103"/>
      <c r="I20" s="103"/>
      <c r="J20" s="103"/>
      <c r="K20" s="103"/>
      <c r="L20" s="103"/>
      <c r="M20" s="103"/>
      <c r="N20" s="103"/>
      <c r="O20" s="103"/>
      <c r="P20" s="103"/>
      <c r="Q20" s="103"/>
      <c r="R20" s="103"/>
      <c r="S20" s="105"/>
    </row>
    <row r="21" spans="2:19" ht="19.149999999999999" customHeight="1">
      <c r="B21" s="104"/>
      <c r="C21" s="103"/>
      <c r="D21" s="103"/>
      <c r="E21" s="103"/>
      <c r="F21" s="103"/>
      <c r="G21" s="103"/>
      <c r="H21" s="103"/>
      <c r="I21" s="103"/>
      <c r="J21" s="103"/>
      <c r="K21" s="103"/>
      <c r="L21" s="103"/>
      <c r="M21" s="103"/>
      <c r="N21" s="103"/>
      <c r="O21" s="103"/>
      <c r="P21" s="103"/>
      <c r="Q21" s="103"/>
      <c r="R21" s="103"/>
      <c r="S21" s="105"/>
    </row>
    <row r="22" spans="2:19" ht="8.25" customHeight="1">
      <c r="B22" s="23"/>
      <c r="S22" s="24"/>
    </row>
    <row r="23" spans="2:19" ht="15" customHeight="1">
      <c r="B23" s="106" t="s">
        <v>192</v>
      </c>
      <c r="C23" s="107"/>
      <c r="D23" s="107"/>
      <c r="E23" s="107"/>
      <c r="F23" s="107"/>
      <c r="G23" s="107"/>
      <c r="H23" s="107"/>
      <c r="I23" s="107"/>
      <c r="J23" s="107"/>
      <c r="K23" s="107"/>
      <c r="L23" s="107"/>
      <c r="M23" s="107"/>
      <c r="N23" s="107"/>
      <c r="O23" s="107"/>
      <c r="P23" s="107"/>
      <c r="Q23" s="107"/>
      <c r="R23" s="107"/>
      <c r="S23" s="108"/>
    </row>
    <row r="24" spans="2:19" ht="19.149999999999999" customHeight="1">
      <c r="B24" s="109"/>
      <c r="C24" s="107"/>
      <c r="D24" s="107"/>
      <c r="E24" s="107"/>
      <c r="F24" s="107"/>
      <c r="G24" s="107"/>
      <c r="H24" s="107"/>
      <c r="I24" s="107"/>
      <c r="J24" s="107"/>
      <c r="K24" s="107"/>
      <c r="L24" s="107"/>
      <c r="M24" s="107"/>
      <c r="N24" s="107"/>
      <c r="O24" s="107"/>
      <c r="P24" s="107"/>
      <c r="Q24" s="107"/>
      <c r="R24" s="107"/>
      <c r="S24" s="108"/>
    </row>
    <row r="25" spans="2:19" ht="3.75" customHeight="1">
      <c r="B25" s="23"/>
      <c r="S25" s="24"/>
    </row>
    <row r="26" spans="2:19" ht="21.75" customHeight="1">
      <c r="B26" s="23"/>
      <c r="C26" s="25" t="s">
        <v>193</v>
      </c>
      <c r="S26" s="24"/>
    </row>
    <row r="27" spans="2:19" ht="21.75" customHeight="1">
      <c r="B27" s="23"/>
      <c r="C27" s="28" t="s">
        <v>0</v>
      </c>
      <c r="D27" s="15" t="s">
        <v>194</v>
      </c>
      <c r="E27" s="15"/>
      <c r="F27" s="15"/>
      <c r="G27" s="15"/>
      <c r="H27" s="15"/>
      <c r="I27" s="15"/>
      <c r="J27" s="15"/>
      <c r="K27" s="15"/>
      <c r="L27" s="15"/>
      <c r="M27" s="15"/>
      <c r="N27" s="15"/>
      <c r="O27" s="15"/>
      <c r="P27" s="15"/>
      <c r="Q27" s="15"/>
      <c r="S27" s="24"/>
    </row>
    <row r="28" spans="2:19" ht="21.75" customHeight="1">
      <c r="B28" s="23"/>
      <c r="C28" s="28" t="s">
        <v>0</v>
      </c>
      <c r="D28" s="15" t="s">
        <v>195</v>
      </c>
      <c r="S28" s="24"/>
    </row>
    <row r="29" spans="2:19" ht="21.75" customHeight="1">
      <c r="B29" s="23"/>
      <c r="C29" s="28" t="s">
        <v>0</v>
      </c>
      <c r="D29" s="15" t="s">
        <v>196</v>
      </c>
      <c r="S29" s="24"/>
    </row>
    <row r="30" spans="2:19" ht="21.75" customHeight="1">
      <c r="B30" s="23"/>
      <c r="C30" s="28" t="s">
        <v>0</v>
      </c>
      <c r="D30" s="15" t="s">
        <v>220</v>
      </c>
      <c r="S30" s="24"/>
    </row>
    <row r="31" spans="2:19" ht="21.75" customHeight="1">
      <c r="B31" s="23"/>
      <c r="C31" s="28"/>
      <c r="D31" s="15" t="s">
        <v>197</v>
      </c>
      <c r="S31" s="24"/>
    </row>
    <row r="32" spans="2:19" ht="21.75" customHeight="1">
      <c r="B32" s="23"/>
      <c r="C32" s="28" t="s">
        <v>0</v>
      </c>
      <c r="D32" s="15" t="s">
        <v>198</v>
      </c>
      <c r="S32" s="24"/>
    </row>
    <row r="33" spans="2:19" ht="21.75" customHeight="1">
      <c r="B33" s="23"/>
      <c r="C33" s="15" t="s">
        <v>159</v>
      </c>
      <c r="D33" s="93" t="s">
        <v>229</v>
      </c>
      <c r="S33" s="24"/>
    </row>
    <row r="34" spans="2:19" ht="21.75" customHeight="1">
      <c r="B34" s="23"/>
      <c r="C34" s="15"/>
      <c r="D34" s="25" t="s">
        <v>199</v>
      </c>
      <c r="S34" s="24"/>
    </row>
    <row r="35" spans="2:19" ht="21.75" customHeight="1">
      <c r="B35" s="23"/>
      <c r="D35" s="15" t="s">
        <v>200</v>
      </c>
      <c r="S35" s="24"/>
    </row>
    <row r="36" spans="2:19" ht="21.75" customHeight="1">
      <c r="B36" s="23"/>
      <c r="C36" s="28" t="s">
        <v>0</v>
      </c>
      <c r="D36" s="15" t="s">
        <v>219</v>
      </c>
      <c r="S36" s="24"/>
    </row>
    <row r="37" spans="2:19" ht="6" customHeight="1">
      <c r="B37" s="23"/>
      <c r="D37" s="15"/>
      <c r="S37" s="24"/>
    </row>
    <row r="38" spans="2:19" ht="21.75" customHeight="1">
      <c r="B38" s="23"/>
      <c r="C38" s="25" t="s">
        <v>201</v>
      </c>
      <c r="S38" s="24"/>
    </row>
    <row r="39" spans="2:19" ht="21.75" customHeight="1">
      <c r="B39" s="23"/>
      <c r="C39" s="28" t="s">
        <v>0</v>
      </c>
      <c r="D39" s="15" t="s">
        <v>221</v>
      </c>
      <c r="S39" s="24"/>
    </row>
    <row r="40" spans="2:19" ht="21.75" customHeight="1">
      <c r="B40" s="23"/>
      <c r="C40" s="15"/>
      <c r="D40" s="15" t="s">
        <v>202</v>
      </c>
      <c r="S40" s="24"/>
    </row>
    <row r="41" spans="2:19" ht="10.15" customHeight="1">
      <c r="B41" s="23"/>
      <c r="C41" s="15"/>
      <c r="D41" s="15"/>
      <c r="S41" s="24"/>
    </row>
    <row r="42" spans="2:19" ht="25.9" customHeight="1">
      <c r="B42" s="23"/>
      <c r="C42" s="15"/>
      <c r="D42" s="99" t="s">
        <v>203</v>
      </c>
      <c r="E42" s="99"/>
      <c r="F42" s="99"/>
      <c r="G42" s="110" t="s">
        <v>204</v>
      </c>
      <c r="H42" s="111"/>
      <c r="I42" s="111"/>
      <c r="J42" s="111"/>
      <c r="K42" s="111"/>
      <c r="L42" s="111"/>
      <c r="S42" s="24"/>
    </row>
    <row r="43" spans="2:19" ht="10.15" customHeight="1">
      <c r="B43" s="23"/>
      <c r="C43" s="15"/>
      <c r="D43" s="15"/>
      <c r="S43" s="24"/>
    </row>
    <row r="44" spans="2:19" ht="21.75" customHeight="1">
      <c r="B44" s="23"/>
      <c r="C44" s="28" t="s">
        <v>205</v>
      </c>
      <c r="D44" s="15" t="s">
        <v>233</v>
      </c>
      <c r="S44" s="24"/>
    </row>
    <row r="45" spans="2:19" ht="21.75" customHeight="1">
      <c r="B45" s="23"/>
      <c r="C45" s="15"/>
      <c r="D45" s="15" t="s">
        <v>208</v>
      </c>
      <c r="S45" s="24"/>
    </row>
    <row r="46" spans="2:19" ht="10.15" customHeight="1">
      <c r="B46" s="23"/>
      <c r="C46" s="15"/>
      <c r="D46" s="15"/>
      <c r="S46" s="24"/>
    </row>
    <row r="47" spans="2:19" ht="25.9" customHeight="1">
      <c r="B47" s="23"/>
      <c r="C47" s="15"/>
      <c r="D47" s="99" t="s">
        <v>209</v>
      </c>
      <c r="E47" s="99"/>
      <c r="F47" s="99"/>
      <c r="G47" s="100" t="s">
        <v>210</v>
      </c>
      <c r="H47" s="101"/>
      <c r="I47" s="101"/>
      <c r="J47" s="101"/>
      <c r="K47" s="101"/>
      <c r="L47" s="101"/>
      <c r="M47" s="101"/>
      <c r="N47" s="101"/>
      <c r="O47" s="101"/>
      <c r="P47" s="102"/>
      <c r="S47" s="24"/>
    </row>
    <row r="48" spans="2:19" ht="6" customHeight="1">
      <c r="B48" s="23"/>
      <c r="D48" s="15"/>
      <c r="S48" s="24"/>
    </row>
    <row r="49" spans="2:19" ht="19.149999999999999" customHeight="1">
      <c r="B49" s="23"/>
      <c r="C49" s="25" t="s">
        <v>228</v>
      </c>
      <c r="S49" s="24"/>
    </row>
    <row r="50" spans="2:19" ht="21.75" customHeight="1">
      <c r="B50" s="23"/>
      <c r="C50" s="28" t="s">
        <v>0</v>
      </c>
      <c r="D50" s="15" t="s">
        <v>206</v>
      </c>
      <c r="S50" s="24"/>
    </row>
    <row r="51" spans="2:19" ht="21.75" customHeight="1">
      <c r="B51" s="23"/>
      <c r="D51" s="15" t="s">
        <v>234</v>
      </c>
      <c r="S51" s="24"/>
    </row>
    <row r="52" spans="2:19" ht="21.75" customHeight="1">
      <c r="B52" s="23"/>
      <c r="D52" s="15" t="s">
        <v>207</v>
      </c>
      <c r="S52" s="24"/>
    </row>
    <row r="53" spans="2:19" ht="21.75" customHeight="1">
      <c r="B53" s="23"/>
      <c r="D53" s="15" t="s">
        <v>239</v>
      </c>
      <c r="S53" s="24"/>
    </row>
    <row r="54" spans="2:19" ht="21.75" customHeight="1">
      <c r="B54" s="23"/>
      <c r="D54" s="15" t="s">
        <v>240</v>
      </c>
      <c r="S54" s="24"/>
    </row>
    <row r="55" spans="2:19" ht="21.75" customHeight="1">
      <c r="B55" s="23"/>
      <c r="D55" s="92" t="s">
        <v>241</v>
      </c>
      <c r="S55" s="24"/>
    </row>
    <row r="56" spans="2:19" ht="26.1" customHeight="1" thickBot="1">
      <c r="B56" s="33"/>
      <c r="C56" s="34"/>
      <c r="D56" s="94" t="s">
        <v>242</v>
      </c>
      <c r="E56" s="34"/>
      <c r="F56" s="34"/>
      <c r="G56" s="34"/>
      <c r="H56" s="34"/>
      <c r="I56" s="34"/>
      <c r="J56" s="34"/>
      <c r="K56" s="34"/>
      <c r="L56" s="34"/>
      <c r="M56" s="34"/>
      <c r="N56" s="34"/>
      <c r="O56" s="34"/>
      <c r="P56" s="34"/>
      <c r="Q56" s="34"/>
      <c r="R56" s="34"/>
      <c r="S56" s="35"/>
    </row>
    <row r="57" spans="2:19" ht="26.1" customHeight="1" thickTop="1"/>
  </sheetData>
  <sheetProtection selectLockedCells="1"/>
  <mergeCells count="8">
    <mergeCell ref="B2:S2"/>
    <mergeCell ref="D47:F47"/>
    <mergeCell ref="G47:P47"/>
    <mergeCell ref="C3:R3"/>
    <mergeCell ref="B20:S21"/>
    <mergeCell ref="B23:S24"/>
    <mergeCell ref="D42:F42"/>
    <mergeCell ref="G42:L42"/>
  </mergeCells>
  <phoneticPr fontId="4"/>
  <hyperlinks>
    <hyperlink ref="G47" r:id="rId1" xr:uid="{E5303BCF-16C9-4990-86EC-A8F741E4F754}"/>
    <hyperlink ref="G42" r:id="rId2" xr:uid="{0C9BF3DC-C01B-451B-AF2C-D9911B49570E}"/>
  </hyperlinks>
  <printOptions horizontalCentered="1"/>
  <pageMargins left="0.55118110236220474" right="0.55118110236220474" top="0.35433070866141736" bottom="0.35433070866141736" header="0.31496062992125984" footer="0.31496062992125984"/>
  <pageSetup paperSize="9" scale="74"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A711-0F60-4B61-8B61-09D123B3F5B1}">
  <sheetPr codeName="Sheet10">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8</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526" priority="35">
      <formula>$W$22=0</formula>
    </cfRule>
    <cfRule type="expression" dxfId="525" priority="34">
      <formula>$W$22&gt;1</formula>
    </cfRule>
  </conditionalFormatting>
  <conditionalFormatting sqref="C63:C70">
    <cfRule type="expression" dxfId="524" priority="18">
      <formula>$W$63=0</formula>
    </cfRule>
  </conditionalFormatting>
  <conditionalFormatting sqref="C77:C84">
    <cfRule type="expression" dxfId="523" priority="16">
      <formula>$W$77=0</formula>
    </cfRule>
  </conditionalFormatting>
  <conditionalFormatting sqref="C91:C96">
    <cfRule type="expression" dxfId="522" priority="13">
      <formula>$W$91&gt;1</formula>
    </cfRule>
    <cfRule type="expression" dxfId="521" priority="14">
      <formula>$W$91=0</formula>
    </cfRule>
  </conditionalFormatting>
  <conditionalFormatting sqref="C7:S8">
    <cfRule type="containsBlanks" dxfId="520" priority="37">
      <formula>LEN(TRIM(C7))=0</formula>
    </cfRule>
  </conditionalFormatting>
  <conditionalFormatting sqref="C13:S19">
    <cfRule type="containsBlanks" dxfId="519" priority="38">
      <formula>LEN(TRIM(C13))=0</formula>
    </cfRule>
  </conditionalFormatting>
  <conditionalFormatting sqref="C35:S36 C39:S40 C73:S74 C87:S88 C59:S60">
    <cfRule type="containsBlanks" dxfId="518" priority="36">
      <formula>LEN(TRIM(C35))=0</formula>
    </cfRule>
  </conditionalFormatting>
  <conditionalFormatting sqref="C35:S36">
    <cfRule type="expression" dxfId="517" priority="33">
      <formula>$W$35="グレー"</formula>
    </cfRule>
    <cfRule type="expression" dxfId="516" priority="10">
      <formula>$W$26="エラー"</formula>
    </cfRule>
  </conditionalFormatting>
  <conditionalFormatting sqref="C39:S40">
    <cfRule type="expression" dxfId="515" priority="9">
      <formula>$W$32="エラー"</formula>
    </cfRule>
    <cfRule type="expression" dxfId="514" priority="32">
      <formula>$W$39="グレー"</formula>
    </cfRule>
  </conditionalFormatting>
  <conditionalFormatting sqref="C59:S60">
    <cfRule type="expression" dxfId="511" priority="2">
      <formula>$W$51="エラー"</formula>
    </cfRule>
    <cfRule type="expression" dxfId="510" priority="3">
      <formula>$W$50="エラー"</formula>
    </cfRule>
    <cfRule type="expression" dxfId="509" priority="11">
      <formula>$X$56&gt;1</formula>
    </cfRule>
    <cfRule type="expression" dxfId="508" priority="12">
      <formula>$W$59="グレー"</formula>
    </cfRule>
    <cfRule type="expression" dxfId="507" priority="1">
      <formula>$W$52="エラー"</formula>
    </cfRule>
  </conditionalFormatting>
  <conditionalFormatting sqref="C73:S74">
    <cfRule type="expression" dxfId="506" priority="17">
      <formula>$W$73="グレー"</formula>
    </cfRule>
  </conditionalFormatting>
  <conditionalFormatting sqref="C87:S88">
    <cfRule type="expression" dxfId="505" priority="15">
      <formula>$W$87="グレー"</formula>
    </cfRule>
  </conditionalFormatting>
  <conditionalFormatting sqref="N47:O56">
    <cfRule type="expression" dxfId="504" priority="31">
      <formula>$W$47&gt;1</formula>
    </cfRule>
    <cfRule type="expression" dxfId="503" priority="7">
      <formula>$W$47=0</formula>
    </cfRule>
  </conditionalFormatting>
  <conditionalFormatting sqref="N47:S47">
    <cfRule type="expression" dxfId="502" priority="28">
      <formula>$X$47&gt;1</formula>
    </cfRule>
  </conditionalFormatting>
  <conditionalFormatting sqref="N48:S48">
    <cfRule type="expression" dxfId="501" priority="27">
      <formula>$X$48&gt;1</formula>
    </cfRule>
  </conditionalFormatting>
  <conditionalFormatting sqref="N49:S49">
    <cfRule type="expression" dxfId="500" priority="26">
      <formula>$X$49&gt;1</formula>
    </cfRule>
  </conditionalFormatting>
  <conditionalFormatting sqref="N50:S50">
    <cfRule type="expression" dxfId="499" priority="25">
      <formula>$X$50&gt;1</formula>
    </cfRule>
  </conditionalFormatting>
  <conditionalFormatting sqref="N51:S51">
    <cfRule type="expression" dxfId="498" priority="24">
      <formula>$X$51&gt;1</formula>
    </cfRule>
  </conditionalFormatting>
  <conditionalFormatting sqref="N52:S52">
    <cfRule type="expression" dxfId="497" priority="23">
      <formula>$X$52&gt;1</formula>
    </cfRule>
  </conditionalFormatting>
  <conditionalFormatting sqref="N53:S53">
    <cfRule type="expression" dxfId="496" priority="22">
      <formula>$X$53&gt;1</formula>
    </cfRule>
  </conditionalFormatting>
  <conditionalFormatting sqref="N54:S54">
    <cfRule type="expression" dxfId="495" priority="21">
      <formula>$X$54&gt;1</formula>
    </cfRule>
  </conditionalFormatting>
  <conditionalFormatting sqref="N55:S55">
    <cfRule type="expression" dxfId="494" priority="20">
      <formula>$X$55&gt;1</formula>
    </cfRule>
  </conditionalFormatting>
  <conditionalFormatting sqref="N56:S56">
    <cfRule type="expression" dxfId="493" priority="19">
      <formula>$X$56&gt;1</formula>
    </cfRule>
  </conditionalFormatting>
  <conditionalFormatting sqref="P47:Q56">
    <cfRule type="expression" dxfId="492" priority="30">
      <formula>$W$48&gt;1</formula>
    </cfRule>
    <cfRule type="expression" dxfId="491" priority="6">
      <formula>$W$48=0</formula>
    </cfRule>
  </conditionalFormatting>
  <conditionalFormatting sqref="R47:S56">
    <cfRule type="expression" dxfId="490" priority="29">
      <formula>$W$49&gt;1</formula>
    </cfRule>
    <cfRule type="expression" dxfId="489" priority="8">
      <formula>$W$49=0</formula>
    </cfRule>
  </conditionalFormatting>
  <dataValidations count="1">
    <dataValidation type="list" allowBlank="1" showInputMessage="1" showErrorMessage="1" sqref="C22:C32 N47:S56 C63:C70 C77:C84 C91:C96" xr:uid="{BBE09EE4-57FC-4DE3-9925-0A20154C559A}">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ED389997-3213-4F1A-B26D-A233E9A4D933}">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3260A798-9207-4438-9BB9-A5CCC431F747}">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1A4F-6F4E-4958-BB8B-4B285DB2688D}">
  <sheetPr codeName="Sheet11">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9</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488" priority="35">
      <formula>$W$22=0</formula>
    </cfRule>
    <cfRule type="expression" dxfId="487" priority="34">
      <formula>$W$22&gt;1</formula>
    </cfRule>
  </conditionalFormatting>
  <conditionalFormatting sqref="C63:C70">
    <cfRule type="expression" dxfId="486" priority="18">
      <formula>$W$63=0</formula>
    </cfRule>
  </conditionalFormatting>
  <conditionalFormatting sqref="C77:C84">
    <cfRule type="expression" dxfId="485" priority="16">
      <formula>$W$77=0</formula>
    </cfRule>
  </conditionalFormatting>
  <conditionalFormatting sqref="C91:C96">
    <cfRule type="expression" dxfId="484" priority="13">
      <formula>$W$91&gt;1</formula>
    </cfRule>
    <cfRule type="expression" dxfId="483" priority="14">
      <formula>$W$91=0</formula>
    </cfRule>
  </conditionalFormatting>
  <conditionalFormatting sqref="C7:S8">
    <cfRule type="containsBlanks" dxfId="482" priority="37">
      <formula>LEN(TRIM(C7))=0</formula>
    </cfRule>
  </conditionalFormatting>
  <conditionalFormatting sqref="C13:S19">
    <cfRule type="containsBlanks" dxfId="481" priority="38">
      <formula>LEN(TRIM(C13))=0</formula>
    </cfRule>
  </conditionalFormatting>
  <conditionalFormatting sqref="C35:S36 C39:S40 C73:S74 C87:S88 C59:S60">
    <cfRule type="containsBlanks" dxfId="480" priority="36">
      <formula>LEN(TRIM(C35))=0</formula>
    </cfRule>
  </conditionalFormatting>
  <conditionalFormatting sqref="C35:S36">
    <cfRule type="expression" dxfId="479" priority="33">
      <formula>$W$35="グレー"</formula>
    </cfRule>
    <cfRule type="expression" dxfId="478" priority="10">
      <formula>$W$26="エラー"</formula>
    </cfRule>
  </conditionalFormatting>
  <conditionalFormatting sqref="C39:S40">
    <cfRule type="expression" dxfId="477" priority="9">
      <formula>$W$32="エラー"</formula>
    </cfRule>
    <cfRule type="expression" dxfId="476" priority="32">
      <formula>$W$39="グレー"</formula>
    </cfRule>
  </conditionalFormatting>
  <conditionalFormatting sqref="C59:S60">
    <cfRule type="expression" dxfId="473" priority="2">
      <formula>$W$51="エラー"</formula>
    </cfRule>
    <cfRule type="expression" dxfId="472" priority="3">
      <formula>$W$50="エラー"</formula>
    </cfRule>
    <cfRule type="expression" dxfId="471" priority="11">
      <formula>$X$56&gt;1</formula>
    </cfRule>
    <cfRule type="expression" dxfId="470" priority="12">
      <formula>$W$59="グレー"</formula>
    </cfRule>
    <cfRule type="expression" dxfId="469" priority="1">
      <formula>$W$52="エラー"</formula>
    </cfRule>
  </conditionalFormatting>
  <conditionalFormatting sqref="C73:S74">
    <cfRule type="expression" dxfId="468" priority="17">
      <formula>$W$73="グレー"</formula>
    </cfRule>
  </conditionalFormatting>
  <conditionalFormatting sqref="C87:S88">
    <cfRule type="expression" dxfId="467" priority="15">
      <formula>$W$87="グレー"</formula>
    </cfRule>
  </conditionalFormatting>
  <conditionalFormatting sqref="N47:O56">
    <cfRule type="expression" dxfId="466" priority="31">
      <formula>$W$47&gt;1</formula>
    </cfRule>
    <cfRule type="expression" dxfId="465" priority="7">
      <formula>$W$47=0</formula>
    </cfRule>
  </conditionalFormatting>
  <conditionalFormatting sqref="N47:S47">
    <cfRule type="expression" dxfId="464" priority="28">
      <formula>$X$47&gt;1</formula>
    </cfRule>
  </conditionalFormatting>
  <conditionalFormatting sqref="N48:S48">
    <cfRule type="expression" dxfId="463" priority="27">
      <formula>$X$48&gt;1</formula>
    </cfRule>
  </conditionalFormatting>
  <conditionalFormatting sqref="N49:S49">
    <cfRule type="expression" dxfId="462" priority="26">
      <formula>$X$49&gt;1</formula>
    </cfRule>
  </conditionalFormatting>
  <conditionalFormatting sqref="N50:S50">
    <cfRule type="expression" dxfId="461" priority="25">
      <formula>$X$50&gt;1</formula>
    </cfRule>
  </conditionalFormatting>
  <conditionalFormatting sqref="N51:S51">
    <cfRule type="expression" dxfId="460" priority="24">
      <formula>$X$51&gt;1</formula>
    </cfRule>
  </conditionalFormatting>
  <conditionalFormatting sqref="N52:S52">
    <cfRule type="expression" dxfId="459" priority="23">
      <formula>$X$52&gt;1</formula>
    </cfRule>
  </conditionalFormatting>
  <conditionalFormatting sqref="N53:S53">
    <cfRule type="expression" dxfId="458" priority="22">
      <formula>$X$53&gt;1</formula>
    </cfRule>
  </conditionalFormatting>
  <conditionalFormatting sqref="N54:S54">
    <cfRule type="expression" dxfId="457" priority="21">
      <formula>$X$54&gt;1</formula>
    </cfRule>
  </conditionalFormatting>
  <conditionalFormatting sqref="N55:S55">
    <cfRule type="expression" dxfId="456" priority="20">
      <formula>$X$55&gt;1</formula>
    </cfRule>
  </conditionalFormatting>
  <conditionalFormatting sqref="N56:S56">
    <cfRule type="expression" dxfId="455" priority="19">
      <formula>$X$56&gt;1</formula>
    </cfRule>
  </conditionalFormatting>
  <conditionalFormatting sqref="P47:Q56">
    <cfRule type="expression" dxfId="454" priority="30">
      <formula>$W$48&gt;1</formula>
    </cfRule>
    <cfRule type="expression" dxfId="453" priority="6">
      <formula>$W$48=0</formula>
    </cfRule>
  </conditionalFormatting>
  <conditionalFormatting sqref="R47:S56">
    <cfRule type="expression" dxfId="452" priority="29">
      <formula>$W$49&gt;1</formula>
    </cfRule>
    <cfRule type="expression" dxfId="451" priority="8">
      <formula>$W$49=0</formula>
    </cfRule>
  </conditionalFormatting>
  <dataValidations count="1">
    <dataValidation type="list" allowBlank="1" showInputMessage="1" showErrorMessage="1" sqref="C22:C32 N47:S56 C63:C70 C77:C84 C91:C96" xr:uid="{AAE25FDA-A235-4272-AF33-942B8AAC92B1}">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919269DB-6D8B-4107-90C4-17630A93BD74}">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BF085F06-A0EE-4FF9-8A9D-48845838D20E}">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7CE7-2C3C-49BA-9316-866AAC93FE32}">
  <sheetPr codeName="Sheet12">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10</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450" priority="35">
      <formula>$W$22=0</formula>
    </cfRule>
    <cfRule type="expression" dxfId="449" priority="34">
      <formula>$W$22&gt;1</formula>
    </cfRule>
  </conditionalFormatting>
  <conditionalFormatting sqref="C63:C70">
    <cfRule type="expression" dxfId="448" priority="18">
      <formula>$W$63=0</formula>
    </cfRule>
  </conditionalFormatting>
  <conditionalFormatting sqref="C77:C84">
    <cfRule type="expression" dxfId="447" priority="16">
      <formula>$W$77=0</formula>
    </cfRule>
  </conditionalFormatting>
  <conditionalFormatting sqref="C91:C96">
    <cfRule type="expression" dxfId="446" priority="13">
      <formula>$W$91&gt;1</formula>
    </cfRule>
    <cfRule type="expression" dxfId="445" priority="14">
      <formula>$W$91=0</formula>
    </cfRule>
  </conditionalFormatting>
  <conditionalFormatting sqref="C7:S8">
    <cfRule type="containsBlanks" dxfId="444" priority="37">
      <formula>LEN(TRIM(C7))=0</formula>
    </cfRule>
  </conditionalFormatting>
  <conditionalFormatting sqref="C13:S19">
    <cfRule type="containsBlanks" dxfId="443" priority="38">
      <formula>LEN(TRIM(C13))=0</formula>
    </cfRule>
  </conditionalFormatting>
  <conditionalFormatting sqref="C35:S36 C39:S40 C73:S74 C87:S88 C59:S60">
    <cfRule type="containsBlanks" dxfId="442" priority="36">
      <formula>LEN(TRIM(C35))=0</formula>
    </cfRule>
  </conditionalFormatting>
  <conditionalFormatting sqref="C35:S36">
    <cfRule type="expression" dxfId="441" priority="33">
      <formula>$W$35="グレー"</formula>
    </cfRule>
    <cfRule type="expression" dxfId="440" priority="10">
      <formula>$W$26="エラー"</formula>
    </cfRule>
  </conditionalFormatting>
  <conditionalFormatting sqref="C39:S40">
    <cfRule type="expression" dxfId="439" priority="9">
      <formula>$W$32="エラー"</formula>
    </cfRule>
    <cfRule type="expression" dxfId="438" priority="32">
      <formula>$W$39="グレー"</formula>
    </cfRule>
  </conditionalFormatting>
  <conditionalFormatting sqref="C59:S60">
    <cfRule type="expression" dxfId="435" priority="2">
      <formula>$W$51="エラー"</formula>
    </cfRule>
    <cfRule type="expression" dxfId="434" priority="3">
      <formula>$W$50="エラー"</formula>
    </cfRule>
    <cfRule type="expression" dxfId="433" priority="11">
      <formula>$X$56&gt;1</formula>
    </cfRule>
    <cfRule type="expression" dxfId="432" priority="12">
      <formula>$W$59="グレー"</formula>
    </cfRule>
    <cfRule type="expression" dxfId="431" priority="1">
      <formula>$W$52="エラー"</formula>
    </cfRule>
  </conditionalFormatting>
  <conditionalFormatting sqref="C73:S74">
    <cfRule type="expression" dxfId="430" priority="17">
      <formula>$W$73="グレー"</formula>
    </cfRule>
  </conditionalFormatting>
  <conditionalFormatting sqref="C87:S88">
    <cfRule type="expression" dxfId="429" priority="15">
      <formula>$W$87="グレー"</formula>
    </cfRule>
  </conditionalFormatting>
  <conditionalFormatting sqref="N47:O56">
    <cfRule type="expression" dxfId="428" priority="31">
      <formula>$W$47&gt;1</formula>
    </cfRule>
    <cfRule type="expression" dxfId="427" priority="7">
      <formula>$W$47=0</formula>
    </cfRule>
  </conditionalFormatting>
  <conditionalFormatting sqref="N47:S47">
    <cfRule type="expression" dxfId="426" priority="28">
      <formula>$X$47&gt;1</formula>
    </cfRule>
  </conditionalFormatting>
  <conditionalFormatting sqref="N48:S48">
    <cfRule type="expression" dxfId="425" priority="27">
      <formula>$X$48&gt;1</formula>
    </cfRule>
  </conditionalFormatting>
  <conditionalFormatting sqref="N49:S49">
    <cfRule type="expression" dxfId="424" priority="26">
      <formula>$X$49&gt;1</formula>
    </cfRule>
  </conditionalFormatting>
  <conditionalFormatting sqref="N50:S50">
    <cfRule type="expression" dxfId="423" priority="25">
      <formula>$X$50&gt;1</formula>
    </cfRule>
  </conditionalFormatting>
  <conditionalFormatting sqref="N51:S51">
    <cfRule type="expression" dxfId="422" priority="24">
      <formula>$X$51&gt;1</formula>
    </cfRule>
  </conditionalFormatting>
  <conditionalFormatting sqref="N52:S52">
    <cfRule type="expression" dxfId="421" priority="23">
      <formula>$X$52&gt;1</formula>
    </cfRule>
  </conditionalFormatting>
  <conditionalFormatting sqref="N53:S53">
    <cfRule type="expression" dxfId="420" priority="22">
      <formula>$X$53&gt;1</formula>
    </cfRule>
  </conditionalFormatting>
  <conditionalFormatting sqref="N54:S54">
    <cfRule type="expression" dxfId="419" priority="21">
      <formula>$X$54&gt;1</formula>
    </cfRule>
  </conditionalFormatting>
  <conditionalFormatting sqref="N55:S55">
    <cfRule type="expression" dxfId="418" priority="20">
      <formula>$X$55&gt;1</formula>
    </cfRule>
  </conditionalFormatting>
  <conditionalFormatting sqref="N56:S56">
    <cfRule type="expression" dxfId="417" priority="19">
      <formula>$X$56&gt;1</formula>
    </cfRule>
  </conditionalFormatting>
  <conditionalFormatting sqref="P47:Q56">
    <cfRule type="expression" dxfId="416" priority="30">
      <formula>$W$48&gt;1</formula>
    </cfRule>
    <cfRule type="expression" dxfId="415" priority="6">
      <formula>$W$48=0</formula>
    </cfRule>
  </conditionalFormatting>
  <conditionalFormatting sqref="R47:S56">
    <cfRule type="expression" dxfId="414" priority="29">
      <formula>$W$49&gt;1</formula>
    </cfRule>
    <cfRule type="expression" dxfId="413" priority="8">
      <formula>$W$49=0</formula>
    </cfRule>
  </conditionalFormatting>
  <dataValidations count="1">
    <dataValidation type="list" allowBlank="1" showInputMessage="1" showErrorMessage="1" sqref="C22:C32 N47:S56 C63:C70 C77:C84 C91:C96" xr:uid="{6BF9D458-E5BA-4A7F-9A25-CC19AEEAD139}">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EAEF3767-929D-48A7-891E-4F2F45B9CCCE}">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026AEB30-CAFD-4AF6-8923-4BE6C0D3B550}">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B36F-C037-4370-B1E6-E064EC6EABCD}">
  <sheetPr codeName="Sheet13">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11</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412" priority="35">
      <formula>$W$22=0</formula>
    </cfRule>
    <cfRule type="expression" dxfId="411" priority="34">
      <formula>$W$22&gt;1</formula>
    </cfRule>
  </conditionalFormatting>
  <conditionalFormatting sqref="C63:C70">
    <cfRule type="expression" dxfId="410" priority="18">
      <formula>$W$63=0</formula>
    </cfRule>
  </conditionalFormatting>
  <conditionalFormatting sqref="C77:C84">
    <cfRule type="expression" dxfId="409" priority="16">
      <formula>$W$77=0</formula>
    </cfRule>
  </conditionalFormatting>
  <conditionalFormatting sqref="C91:C96">
    <cfRule type="expression" dxfId="408" priority="13">
      <formula>$W$91&gt;1</formula>
    </cfRule>
    <cfRule type="expression" dxfId="407" priority="14">
      <formula>$W$91=0</formula>
    </cfRule>
  </conditionalFormatting>
  <conditionalFormatting sqref="C7:S8">
    <cfRule type="containsBlanks" dxfId="406" priority="37">
      <formula>LEN(TRIM(C7))=0</formula>
    </cfRule>
  </conditionalFormatting>
  <conditionalFormatting sqref="C13:S19">
    <cfRule type="containsBlanks" dxfId="405" priority="38">
      <formula>LEN(TRIM(C13))=0</formula>
    </cfRule>
  </conditionalFormatting>
  <conditionalFormatting sqref="C35:S36 C39:S40 C73:S74 C87:S88 C59:S60">
    <cfRule type="containsBlanks" dxfId="404" priority="36">
      <formula>LEN(TRIM(C35))=0</formula>
    </cfRule>
  </conditionalFormatting>
  <conditionalFormatting sqref="C35:S36">
    <cfRule type="expression" dxfId="403" priority="33">
      <formula>$W$35="グレー"</formula>
    </cfRule>
    <cfRule type="expression" dxfId="402" priority="10">
      <formula>$W$26="エラー"</formula>
    </cfRule>
  </conditionalFormatting>
  <conditionalFormatting sqref="C39:S40">
    <cfRule type="expression" dxfId="401" priority="9">
      <formula>$W$32="エラー"</formula>
    </cfRule>
    <cfRule type="expression" dxfId="400" priority="32">
      <formula>$W$39="グレー"</formula>
    </cfRule>
  </conditionalFormatting>
  <conditionalFormatting sqref="C59:S60">
    <cfRule type="expression" dxfId="397" priority="2">
      <formula>$W$51="エラー"</formula>
    </cfRule>
    <cfRule type="expression" dxfId="396" priority="3">
      <formula>$W$50="エラー"</formula>
    </cfRule>
    <cfRule type="expression" dxfId="395" priority="11">
      <formula>$X$56&gt;1</formula>
    </cfRule>
    <cfRule type="expression" dxfId="394" priority="12">
      <formula>$W$59="グレー"</formula>
    </cfRule>
    <cfRule type="expression" dxfId="393" priority="1">
      <formula>$W$52="エラー"</formula>
    </cfRule>
  </conditionalFormatting>
  <conditionalFormatting sqref="C73:S74">
    <cfRule type="expression" dxfId="392" priority="17">
      <formula>$W$73="グレー"</formula>
    </cfRule>
  </conditionalFormatting>
  <conditionalFormatting sqref="C87:S88">
    <cfRule type="expression" dxfId="391" priority="15">
      <formula>$W$87="グレー"</formula>
    </cfRule>
  </conditionalFormatting>
  <conditionalFormatting sqref="N47:O56">
    <cfRule type="expression" dxfId="390" priority="31">
      <formula>$W$47&gt;1</formula>
    </cfRule>
    <cfRule type="expression" dxfId="389" priority="7">
      <formula>$W$47=0</formula>
    </cfRule>
  </conditionalFormatting>
  <conditionalFormatting sqref="N47:S47">
    <cfRule type="expression" dxfId="388" priority="28">
      <formula>$X$47&gt;1</formula>
    </cfRule>
  </conditionalFormatting>
  <conditionalFormatting sqref="N48:S48">
    <cfRule type="expression" dxfId="387" priority="27">
      <formula>$X$48&gt;1</formula>
    </cfRule>
  </conditionalFormatting>
  <conditionalFormatting sqref="N49:S49">
    <cfRule type="expression" dxfId="386" priority="26">
      <formula>$X$49&gt;1</formula>
    </cfRule>
  </conditionalFormatting>
  <conditionalFormatting sqref="N50:S50">
    <cfRule type="expression" dxfId="385" priority="25">
      <formula>$X$50&gt;1</formula>
    </cfRule>
  </conditionalFormatting>
  <conditionalFormatting sqref="N51:S51">
    <cfRule type="expression" dxfId="384" priority="24">
      <formula>$X$51&gt;1</formula>
    </cfRule>
  </conditionalFormatting>
  <conditionalFormatting sqref="N52:S52">
    <cfRule type="expression" dxfId="383" priority="23">
      <formula>$X$52&gt;1</formula>
    </cfRule>
  </conditionalFormatting>
  <conditionalFormatting sqref="N53:S53">
    <cfRule type="expression" dxfId="382" priority="22">
      <formula>$X$53&gt;1</formula>
    </cfRule>
  </conditionalFormatting>
  <conditionalFormatting sqref="N54:S54">
    <cfRule type="expression" dxfId="381" priority="21">
      <formula>$X$54&gt;1</formula>
    </cfRule>
  </conditionalFormatting>
  <conditionalFormatting sqref="N55:S55">
    <cfRule type="expression" dxfId="380" priority="20">
      <formula>$X$55&gt;1</formula>
    </cfRule>
  </conditionalFormatting>
  <conditionalFormatting sqref="N56:S56">
    <cfRule type="expression" dxfId="379" priority="19">
      <formula>$X$56&gt;1</formula>
    </cfRule>
  </conditionalFormatting>
  <conditionalFormatting sqref="P47:Q56">
    <cfRule type="expression" dxfId="378" priority="30">
      <formula>$W$48&gt;1</formula>
    </cfRule>
    <cfRule type="expression" dxfId="377" priority="6">
      <formula>$W$48=0</formula>
    </cfRule>
  </conditionalFormatting>
  <conditionalFormatting sqref="R47:S56">
    <cfRule type="expression" dxfId="376" priority="29">
      <formula>$W$49&gt;1</formula>
    </cfRule>
    <cfRule type="expression" dxfId="375" priority="8">
      <formula>$W$49=0</formula>
    </cfRule>
  </conditionalFormatting>
  <dataValidations count="1">
    <dataValidation type="list" allowBlank="1" showInputMessage="1" showErrorMessage="1" sqref="C22:C32 N47:S56 C63:C70 C77:C84 C91:C96" xr:uid="{3AB592C3-95A4-4C78-8297-9F7173AC4A78}">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7768B63B-9384-4982-B5D8-D46608FD9133}">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3D101AAD-B8AB-41B6-BEB2-F258FE6DA0AA}">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DCAF-450A-4328-8F8D-740CCC9318DC}">
  <sheetPr codeName="Sheet14">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12</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374" priority="35">
      <formula>$W$22=0</formula>
    </cfRule>
    <cfRule type="expression" dxfId="373" priority="34">
      <formula>$W$22&gt;1</formula>
    </cfRule>
  </conditionalFormatting>
  <conditionalFormatting sqref="C63:C70">
    <cfRule type="expression" dxfId="372" priority="18">
      <formula>$W$63=0</formula>
    </cfRule>
  </conditionalFormatting>
  <conditionalFormatting sqref="C77:C84">
    <cfRule type="expression" dxfId="371" priority="16">
      <formula>$W$77=0</formula>
    </cfRule>
  </conditionalFormatting>
  <conditionalFormatting sqref="C91:C96">
    <cfRule type="expression" dxfId="370" priority="13">
      <formula>$W$91&gt;1</formula>
    </cfRule>
    <cfRule type="expression" dxfId="369" priority="14">
      <formula>$W$91=0</formula>
    </cfRule>
  </conditionalFormatting>
  <conditionalFormatting sqref="C7:S8">
    <cfRule type="containsBlanks" dxfId="368" priority="37">
      <formula>LEN(TRIM(C7))=0</formula>
    </cfRule>
  </conditionalFormatting>
  <conditionalFormatting sqref="C13:S19">
    <cfRule type="containsBlanks" dxfId="367" priority="38">
      <formula>LEN(TRIM(C13))=0</formula>
    </cfRule>
  </conditionalFormatting>
  <conditionalFormatting sqref="C35:S36 C39:S40 C73:S74 C87:S88 C59:S60">
    <cfRule type="containsBlanks" dxfId="366" priority="36">
      <formula>LEN(TRIM(C35))=0</formula>
    </cfRule>
  </conditionalFormatting>
  <conditionalFormatting sqref="C35:S36">
    <cfRule type="expression" dxfId="365" priority="33">
      <formula>$W$35="グレー"</formula>
    </cfRule>
    <cfRule type="expression" dxfId="364" priority="10">
      <formula>$W$26="エラー"</formula>
    </cfRule>
  </conditionalFormatting>
  <conditionalFormatting sqref="C39:S40">
    <cfRule type="expression" dxfId="363" priority="9">
      <formula>$W$32="エラー"</formula>
    </cfRule>
    <cfRule type="expression" dxfId="362" priority="32">
      <formula>$W$39="グレー"</formula>
    </cfRule>
  </conditionalFormatting>
  <conditionalFormatting sqref="C59:S60">
    <cfRule type="expression" dxfId="359" priority="2">
      <formula>$W$51="エラー"</formula>
    </cfRule>
    <cfRule type="expression" dxfId="358" priority="3">
      <formula>$W$50="エラー"</formula>
    </cfRule>
    <cfRule type="expression" dxfId="357" priority="11">
      <formula>$X$56&gt;1</formula>
    </cfRule>
    <cfRule type="expression" dxfId="356" priority="12">
      <formula>$W$59="グレー"</formula>
    </cfRule>
    <cfRule type="expression" dxfId="355" priority="1">
      <formula>$W$52="エラー"</formula>
    </cfRule>
  </conditionalFormatting>
  <conditionalFormatting sqref="C73:S74">
    <cfRule type="expression" dxfId="354" priority="17">
      <formula>$W$73="グレー"</formula>
    </cfRule>
  </conditionalFormatting>
  <conditionalFormatting sqref="C87:S88">
    <cfRule type="expression" dxfId="353" priority="15">
      <formula>$W$87="グレー"</formula>
    </cfRule>
  </conditionalFormatting>
  <conditionalFormatting sqref="N47:O56">
    <cfRule type="expression" dxfId="352" priority="31">
      <formula>$W$47&gt;1</formula>
    </cfRule>
    <cfRule type="expression" dxfId="351" priority="7">
      <formula>$W$47=0</formula>
    </cfRule>
  </conditionalFormatting>
  <conditionalFormatting sqref="N47:S47">
    <cfRule type="expression" dxfId="350" priority="28">
      <formula>$X$47&gt;1</formula>
    </cfRule>
  </conditionalFormatting>
  <conditionalFormatting sqref="N48:S48">
    <cfRule type="expression" dxfId="349" priority="27">
      <formula>$X$48&gt;1</formula>
    </cfRule>
  </conditionalFormatting>
  <conditionalFormatting sqref="N49:S49">
    <cfRule type="expression" dxfId="348" priority="26">
      <formula>$X$49&gt;1</formula>
    </cfRule>
  </conditionalFormatting>
  <conditionalFormatting sqref="N50:S50">
    <cfRule type="expression" dxfId="347" priority="25">
      <formula>$X$50&gt;1</formula>
    </cfRule>
  </conditionalFormatting>
  <conditionalFormatting sqref="N51:S51">
    <cfRule type="expression" dxfId="346" priority="24">
      <formula>$X$51&gt;1</formula>
    </cfRule>
  </conditionalFormatting>
  <conditionalFormatting sqref="N52:S52">
    <cfRule type="expression" dxfId="345" priority="23">
      <formula>$X$52&gt;1</formula>
    </cfRule>
  </conditionalFormatting>
  <conditionalFormatting sqref="N53:S53">
    <cfRule type="expression" dxfId="344" priority="22">
      <formula>$X$53&gt;1</formula>
    </cfRule>
  </conditionalFormatting>
  <conditionalFormatting sqref="N54:S54">
    <cfRule type="expression" dxfId="343" priority="21">
      <formula>$X$54&gt;1</formula>
    </cfRule>
  </conditionalFormatting>
  <conditionalFormatting sqref="N55:S55">
    <cfRule type="expression" dxfId="342" priority="20">
      <formula>$X$55&gt;1</formula>
    </cfRule>
  </conditionalFormatting>
  <conditionalFormatting sqref="N56:S56">
    <cfRule type="expression" dxfId="341" priority="19">
      <formula>$X$56&gt;1</formula>
    </cfRule>
  </conditionalFormatting>
  <conditionalFormatting sqref="P47:Q56">
    <cfRule type="expression" dxfId="340" priority="30">
      <formula>$W$48&gt;1</formula>
    </cfRule>
    <cfRule type="expression" dxfId="339" priority="6">
      <formula>$W$48=0</formula>
    </cfRule>
  </conditionalFormatting>
  <conditionalFormatting sqref="R47:S56">
    <cfRule type="expression" dxfId="338" priority="29">
      <formula>$W$49&gt;1</formula>
    </cfRule>
    <cfRule type="expression" dxfId="337" priority="8">
      <formula>$W$49=0</formula>
    </cfRule>
  </conditionalFormatting>
  <dataValidations count="1">
    <dataValidation type="list" allowBlank="1" showInputMessage="1" showErrorMessage="1" sqref="C22:C32 N47:S56 C63:C70 C77:C84 C91:C96" xr:uid="{C5043B5D-D2A2-4F1A-8C26-5B3A6D3B2F6E}">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5C053F6E-7B3F-4792-9F18-58646EF39152}">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12734413-DA87-41E6-B4E1-2EE989EF2B16}">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13C36-E47D-4FFA-B39E-4040D6187D89}">
  <sheetPr codeName="Sheet15">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13</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336" priority="35">
      <formula>$W$22=0</formula>
    </cfRule>
    <cfRule type="expression" dxfId="335" priority="34">
      <formula>$W$22&gt;1</formula>
    </cfRule>
  </conditionalFormatting>
  <conditionalFormatting sqref="C63:C70">
    <cfRule type="expression" dxfId="334" priority="18">
      <formula>$W$63=0</formula>
    </cfRule>
  </conditionalFormatting>
  <conditionalFormatting sqref="C77:C84">
    <cfRule type="expression" dxfId="333" priority="16">
      <formula>$W$77=0</formula>
    </cfRule>
  </conditionalFormatting>
  <conditionalFormatting sqref="C91:C96">
    <cfRule type="expression" dxfId="332" priority="13">
      <formula>$W$91&gt;1</formula>
    </cfRule>
    <cfRule type="expression" dxfId="331" priority="14">
      <formula>$W$91=0</formula>
    </cfRule>
  </conditionalFormatting>
  <conditionalFormatting sqref="C7:S8">
    <cfRule type="containsBlanks" dxfId="330" priority="37">
      <formula>LEN(TRIM(C7))=0</formula>
    </cfRule>
  </conditionalFormatting>
  <conditionalFormatting sqref="C13:S19">
    <cfRule type="containsBlanks" dxfId="329" priority="38">
      <formula>LEN(TRIM(C13))=0</formula>
    </cfRule>
  </conditionalFormatting>
  <conditionalFormatting sqref="C35:S36 C39:S40 C73:S74 C87:S88 C59:S60">
    <cfRule type="containsBlanks" dxfId="328" priority="36">
      <formula>LEN(TRIM(C35))=0</formula>
    </cfRule>
  </conditionalFormatting>
  <conditionalFormatting sqref="C35:S36">
    <cfRule type="expression" dxfId="327" priority="33">
      <formula>$W$35="グレー"</formula>
    </cfRule>
    <cfRule type="expression" dxfId="326" priority="10">
      <formula>$W$26="エラー"</formula>
    </cfRule>
  </conditionalFormatting>
  <conditionalFormatting sqref="C39:S40">
    <cfRule type="expression" dxfId="325" priority="9">
      <formula>$W$32="エラー"</formula>
    </cfRule>
    <cfRule type="expression" dxfId="324" priority="32">
      <formula>$W$39="グレー"</formula>
    </cfRule>
  </conditionalFormatting>
  <conditionalFormatting sqref="C59:S60">
    <cfRule type="expression" dxfId="321" priority="2">
      <formula>$W$51="エラー"</formula>
    </cfRule>
    <cfRule type="expression" dxfId="320" priority="3">
      <formula>$W$50="エラー"</formula>
    </cfRule>
    <cfRule type="expression" dxfId="319" priority="11">
      <formula>$X$56&gt;1</formula>
    </cfRule>
    <cfRule type="expression" dxfId="318" priority="12">
      <formula>$W$59="グレー"</formula>
    </cfRule>
    <cfRule type="expression" dxfId="317" priority="1">
      <formula>$W$52="エラー"</formula>
    </cfRule>
  </conditionalFormatting>
  <conditionalFormatting sqref="C73:S74">
    <cfRule type="expression" dxfId="316" priority="17">
      <formula>$W$73="グレー"</formula>
    </cfRule>
  </conditionalFormatting>
  <conditionalFormatting sqref="C87:S88">
    <cfRule type="expression" dxfId="315" priority="15">
      <formula>$W$87="グレー"</formula>
    </cfRule>
  </conditionalFormatting>
  <conditionalFormatting sqref="N47:O56">
    <cfRule type="expression" dxfId="314" priority="31">
      <formula>$W$47&gt;1</formula>
    </cfRule>
    <cfRule type="expression" dxfId="313" priority="7">
      <formula>$W$47=0</formula>
    </cfRule>
  </conditionalFormatting>
  <conditionalFormatting sqref="N47:S47">
    <cfRule type="expression" dxfId="312" priority="28">
      <formula>$X$47&gt;1</formula>
    </cfRule>
  </conditionalFormatting>
  <conditionalFormatting sqref="N48:S48">
    <cfRule type="expression" dxfId="311" priority="27">
      <formula>$X$48&gt;1</formula>
    </cfRule>
  </conditionalFormatting>
  <conditionalFormatting sqref="N49:S49">
    <cfRule type="expression" dxfId="310" priority="26">
      <formula>$X$49&gt;1</formula>
    </cfRule>
  </conditionalFormatting>
  <conditionalFormatting sqref="N50:S50">
    <cfRule type="expression" dxfId="309" priority="25">
      <formula>$X$50&gt;1</formula>
    </cfRule>
  </conditionalFormatting>
  <conditionalFormatting sqref="N51:S51">
    <cfRule type="expression" dxfId="308" priority="24">
      <formula>$X$51&gt;1</formula>
    </cfRule>
  </conditionalFormatting>
  <conditionalFormatting sqref="N52:S52">
    <cfRule type="expression" dxfId="307" priority="23">
      <formula>$X$52&gt;1</formula>
    </cfRule>
  </conditionalFormatting>
  <conditionalFormatting sqref="N53:S53">
    <cfRule type="expression" dxfId="306" priority="22">
      <formula>$X$53&gt;1</formula>
    </cfRule>
  </conditionalFormatting>
  <conditionalFormatting sqref="N54:S54">
    <cfRule type="expression" dxfId="305" priority="21">
      <formula>$X$54&gt;1</formula>
    </cfRule>
  </conditionalFormatting>
  <conditionalFormatting sqref="N55:S55">
    <cfRule type="expression" dxfId="304" priority="20">
      <formula>$X$55&gt;1</formula>
    </cfRule>
  </conditionalFormatting>
  <conditionalFormatting sqref="N56:S56">
    <cfRule type="expression" dxfId="303" priority="19">
      <formula>$X$56&gt;1</formula>
    </cfRule>
  </conditionalFormatting>
  <conditionalFormatting sqref="P47:Q56">
    <cfRule type="expression" dxfId="302" priority="30">
      <formula>$W$48&gt;1</formula>
    </cfRule>
    <cfRule type="expression" dxfId="301" priority="6">
      <formula>$W$48=0</formula>
    </cfRule>
  </conditionalFormatting>
  <conditionalFormatting sqref="R47:S56">
    <cfRule type="expression" dxfId="300" priority="29">
      <formula>$W$49&gt;1</formula>
    </cfRule>
    <cfRule type="expression" dxfId="299" priority="8">
      <formula>$W$49=0</formula>
    </cfRule>
  </conditionalFormatting>
  <dataValidations count="1">
    <dataValidation type="list" allowBlank="1" showInputMessage="1" showErrorMessage="1" sqref="C22:C32 N47:S56 C63:C70 C77:C84 C91:C96" xr:uid="{07E6B65C-3722-4302-9ACE-D4754C70D698}">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4C9C793F-7B3A-4BBC-9D64-B860AB76A3E1}">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B9CF8C7F-AA56-4CB5-99FA-76A13EB9DE9D}">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4A1-001D-47AD-B453-A5C4FE78A613}">
  <sheetPr codeName="Sheet16">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14</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298" priority="35">
      <formula>$W$22=0</formula>
    </cfRule>
    <cfRule type="expression" dxfId="297" priority="34">
      <formula>$W$22&gt;1</formula>
    </cfRule>
  </conditionalFormatting>
  <conditionalFormatting sqref="C63:C70">
    <cfRule type="expression" dxfId="296" priority="18">
      <formula>$W$63=0</formula>
    </cfRule>
  </conditionalFormatting>
  <conditionalFormatting sqref="C77:C84">
    <cfRule type="expression" dxfId="295" priority="16">
      <formula>$W$77=0</formula>
    </cfRule>
  </conditionalFormatting>
  <conditionalFormatting sqref="C91:C96">
    <cfRule type="expression" dxfId="294" priority="13">
      <formula>$W$91&gt;1</formula>
    </cfRule>
    <cfRule type="expression" dxfId="293" priority="14">
      <formula>$W$91=0</formula>
    </cfRule>
  </conditionalFormatting>
  <conditionalFormatting sqref="C7:S8">
    <cfRule type="containsBlanks" dxfId="292" priority="37">
      <formula>LEN(TRIM(C7))=0</formula>
    </cfRule>
  </conditionalFormatting>
  <conditionalFormatting sqref="C13:S19">
    <cfRule type="containsBlanks" dxfId="291" priority="38">
      <formula>LEN(TRIM(C13))=0</formula>
    </cfRule>
  </conditionalFormatting>
  <conditionalFormatting sqref="C35:S36 C39:S40 C73:S74 C87:S88 C59:S60">
    <cfRule type="containsBlanks" dxfId="290" priority="36">
      <formula>LEN(TRIM(C35))=0</formula>
    </cfRule>
  </conditionalFormatting>
  <conditionalFormatting sqref="C35:S36">
    <cfRule type="expression" dxfId="289" priority="33">
      <formula>$W$35="グレー"</formula>
    </cfRule>
    <cfRule type="expression" dxfId="288" priority="10">
      <formula>$W$26="エラー"</formula>
    </cfRule>
  </conditionalFormatting>
  <conditionalFormatting sqref="C39:S40">
    <cfRule type="expression" dxfId="287" priority="9">
      <formula>$W$32="エラー"</formula>
    </cfRule>
    <cfRule type="expression" dxfId="286" priority="32">
      <formula>$W$39="グレー"</formula>
    </cfRule>
  </conditionalFormatting>
  <conditionalFormatting sqref="C59:S60">
    <cfRule type="expression" dxfId="283" priority="2">
      <formula>$W$51="エラー"</formula>
    </cfRule>
    <cfRule type="expression" dxfId="282" priority="3">
      <formula>$W$50="エラー"</formula>
    </cfRule>
    <cfRule type="expression" dxfId="281" priority="11">
      <formula>$X$56&gt;1</formula>
    </cfRule>
    <cfRule type="expression" dxfId="280" priority="12">
      <formula>$W$59="グレー"</formula>
    </cfRule>
    <cfRule type="expression" dxfId="279" priority="1">
      <formula>$W$52="エラー"</formula>
    </cfRule>
  </conditionalFormatting>
  <conditionalFormatting sqref="C73:S74">
    <cfRule type="expression" dxfId="278" priority="17">
      <formula>$W$73="グレー"</formula>
    </cfRule>
  </conditionalFormatting>
  <conditionalFormatting sqref="C87:S88">
    <cfRule type="expression" dxfId="277" priority="15">
      <formula>$W$87="グレー"</formula>
    </cfRule>
  </conditionalFormatting>
  <conditionalFormatting sqref="N47:O56">
    <cfRule type="expression" dxfId="276" priority="31">
      <formula>$W$47&gt;1</formula>
    </cfRule>
    <cfRule type="expression" dxfId="275" priority="7">
      <formula>$W$47=0</formula>
    </cfRule>
  </conditionalFormatting>
  <conditionalFormatting sqref="N47:S47">
    <cfRule type="expression" dxfId="274" priority="28">
      <formula>$X$47&gt;1</formula>
    </cfRule>
  </conditionalFormatting>
  <conditionalFormatting sqref="N48:S48">
    <cfRule type="expression" dxfId="273" priority="27">
      <formula>$X$48&gt;1</formula>
    </cfRule>
  </conditionalFormatting>
  <conditionalFormatting sqref="N49:S49">
    <cfRule type="expression" dxfId="272" priority="26">
      <formula>$X$49&gt;1</formula>
    </cfRule>
  </conditionalFormatting>
  <conditionalFormatting sqref="N50:S50">
    <cfRule type="expression" dxfId="271" priority="25">
      <formula>$X$50&gt;1</formula>
    </cfRule>
  </conditionalFormatting>
  <conditionalFormatting sqref="N51:S51">
    <cfRule type="expression" dxfId="270" priority="24">
      <formula>$X$51&gt;1</formula>
    </cfRule>
  </conditionalFormatting>
  <conditionalFormatting sqref="N52:S52">
    <cfRule type="expression" dxfId="269" priority="23">
      <formula>$X$52&gt;1</formula>
    </cfRule>
  </conditionalFormatting>
  <conditionalFormatting sqref="N53:S53">
    <cfRule type="expression" dxfId="268" priority="22">
      <formula>$X$53&gt;1</formula>
    </cfRule>
  </conditionalFormatting>
  <conditionalFormatting sqref="N54:S54">
    <cfRule type="expression" dxfId="267" priority="21">
      <formula>$X$54&gt;1</formula>
    </cfRule>
  </conditionalFormatting>
  <conditionalFormatting sqref="N55:S55">
    <cfRule type="expression" dxfId="266" priority="20">
      <formula>$X$55&gt;1</formula>
    </cfRule>
  </conditionalFormatting>
  <conditionalFormatting sqref="N56:S56">
    <cfRule type="expression" dxfId="265" priority="19">
      <formula>$X$56&gt;1</formula>
    </cfRule>
  </conditionalFormatting>
  <conditionalFormatting sqref="P47:Q56">
    <cfRule type="expression" dxfId="264" priority="30">
      <formula>$W$48&gt;1</formula>
    </cfRule>
    <cfRule type="expression" dxfId="263" priority="6">
      <formula>$W$48=0</formula>
    </cfRule>
  </conditionalFormatting>
  <conditionalFormatting sqref="R47:S56">
    <cfRule type="expression" dxfId="262" priority="29">
      <formula>$W$49&gt;1</formula>
    </cfRule>
    <cfRule type="expression" dxfId="261" priority="8">
      <formula>$W$49=0</formula>
    </cfRule>
  </conditionalFormatting>
  <dataValidations count="1">
    <dataValidation type="list" allowBlank="1" showInputMessage="1" showErrorMessage="1" sqref="C22:C32 N47:S56 C63:C70 C77:C84 C91:C96" xr:uid="{A69933AD-07DD-4C87-BAB1-B94260210CBF}">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F37CFB2F-3DE4-4F63-91BB-5C9C284319EF}">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1FA9D1D1-7DFE-4D44-9805-B8FB04AF3D53}">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A96B-5413-460C-8706-DC8925412F8B}">
  <sheetPr codeName="Sheet17">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15</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260" priority="35">
      <formula>$W$22=0</formula>
    </cfRule>
    <cfRule type="expression" dxfId="259" priority="34">
      <formula>$W$22&gt;1</formula>
    </cfRule>
  </conditionalFormatting>
  <conditionalFormatting sqref="C63:C70">
    <cfRule type="expression" dxfId="258" priority="18">
      <formula>$W$63=0</formula>
    </cfRule>
  </conditionalFormatting>
  <conditionalFormatting sqref="C77:C84">
    <cfRule type="expression" dxfId="257" priority="16">
      <formula>$W$77=0</formula>
    </cfRule>
  </conditionalFormatting>
  <conditionalFormatting sqref="C91:C96">
    <cfRule type="expression" dxfId="256" priority="13">
      <formula>$W$91&gt;1</formula>
    </cfRule>
    <cfRule type="expression" dxfId="255" priority="14">
      <formula>$W$91=0</formula>
    </cfRule>
  </conditionalFormatting>
  <conditionalFormatting sqref="C7:S8">
    <cfRule type="containsBlanks" dxfId="254" priority="37">
      <formula>LEN(TRIM(C7))=0</formula>
    </cfRule>
  </conditionalFormatting>
  <conditionalFormatting sqref="C13:S19">
    <cfRule type="containsBlanks" dxfId="253" priority="38">
      <formula>LEN(TRIM(C13))=0</formula>
    </cfRule>
  </conditionalFormatting>
  <conditionalFormatting sqref="C35:S36 C39:S40 C73:S74 C87:S88 C59:S60">
    <cfRule type="containsBlanks" dxfId="252" priority="36">
      <formula>LEN(TRIM(C35))=0</formula>
    </cfRule>
  </conditionalFormatting>
  <conditionalFormatting sqref="C35:S36">
    <cfRule type="expression" dxfId="251" priority="33">
      <formula>$W$35="グレー"</formula>
    </cfRule>
    <cfRule type="expression" dxfId="250" priority="10">
      <formula>$W$26="エラー"</formula>
    </cfRule>
  </conditionalFormatting>
  <conditionalFormatting sqref="C39:S40">
    <cfRule type="expression" dxfId="249" priority="9">
      <formula>$W$32="エラー"</formula>
    </cfRule>
    <cfRule type="expression" dxfId="248" priority="32">
      <formula>$W$39="グレー"</formula>
    </cfRule>
  </conditionalFormatting>
  <conditionalFormatting sqref="C59:S60">
    <cfRule type="expression" dxfId="245" priority="2">
      <formula>$W$51="エラー"</formula>
    </cfRule>
    <cfRule type="expression" dxfId="244" priority="3">
      <formula>$W$50="エラー"</formula>
    </cfRule>
    <cfRule type="expression" dxfId="243" priority="11">
      <formula>$X$56&gt;1</formula>
    </cfRule>
    <cfRule type="expression" dxfId="242" priority="12">
      <formula>$W$59="グレー"</formula>
    </cfRule>
    <cfRule type="expression" dxfId="241" priority="1">
      <formula>$W$52="エラー"</formula>
    </cfRule>
  </conditionalFormatting>
  <conditionalFormatting sqref="C73:S74">
    <cfRule type="expression" dxfId="240" priority="17">
      <formula>$W$73="グレー"</formula>
    </cfRule>
  </conditionalFormatting>
  <conditionalFormatting sqref="C87:S88">
    <cfRule type="expression" dxfId="239" priority="15">
      <formula>$W$87="グレー"</formula>
    </cfRule>
  </conditionalFormatting>
  <conditionalFormatting sqref="N47:O56">
    <cfRule type="expression" dxfId="238" priority="31">
      <formula>$W$47&gt;1</formula>
    </cfRule>
    <cfRule type="expression" dxfId="237" priority="7">
      <formula>$W$47=0</formula>
    </cfRule>
  </conditionalFormatting>
  <conditionalFormatting sqref="N47:S47">
    <cfRule type="expression" dxfId="236" priority="28">
      <formula>$X$47&gt;1</formula>
    </cfRule>
  </conditionalFormatting>
  <conditionalFormatting sqref="N48:S48">
    <cfRule type="expression" dxfId="235" priority="27">
      <formula>$X$48&gt;1</formula>
    </cfRule>
  </conditionalFormatting>
  <conditionalFormatting sqref="N49:S49">
    <cfRule type="expression" dxfId="234" priority="26">
      <formula>$X$49&gt;1</formula>
    </cfRule>
  </conditionalFormatting>
  <conditionalFormatting sqref="N50:S50">
    <cfRule type="expression" dxfId="233" priority="25">
      <formula>$X$50&gt;1</formula>
    </cfRule>
  </conditionalFormatting>
  <conditionalFormatting sqref="N51:S51">
    <cfRule type="expression" dxfId="232" priority="24">
      <formula>$X$51&gt;1</formula>
    </cfRule>
  </conditionalFormatting>
  <conditionalFormatting sqref="N52:S52">
    <cfRule type="expression" dxfId="231" priority="23">
      <formula>$X$52&gt;1</formula>
    </cfRule>
  </conditionalFormatting>
  <conditionalFormatting sqref="N53:S53">
    <cfRule type="expression" dxfId="230" priority="22">
      <formula>$X$53&gt;1</formula>
    </cfRule>
  </conditionalFormatting>
  <conditionalFormatting sqref="N54:S54">
    <cfRule type="expression" dxfId="229" priority="21">
      <formula>$X$54&gt;1</formula>
    </cfRule>
  </conditionalFormatting>
  <conditionalFormatting sqref="N55:S55">
    <cfRule type="expression" dxfId="228" priority="20">
      <formula>$X$55&gt;1</formula>
    </cfRule>
  </conditionalFormatting>
  <conditionalFormatting sqref="N56:S56">
    <cfRule type="expression" dxfId="227" priority="19">
      <formula>$X$56&gt;1</formula>
    </cfRule>
  </conditionalFormatting>
  <conditionalFormatting sqref="P47:Q56">
    <cfRule type="expression" dxfId="226" priority="30">
      <formula>$W$48&gt;1</formula>
    </cfRule>
    <cfRule type="expression" dxfId="225" priority="6">
      <formula>$W$48=0</formula>
    </cfRule>
  </conditionalFormatting>
  <conditionalFormatting sqref="R47:S56">
    <cfRule type="expression" dxfId="224" priority="29">
      <formula>$W$49&gt;1</formula>
    </cfRule>
    <cfRule type="expression" dxfId="223" priority="8">
      <formula>$W$49=0</formula>
    </cfRule>
  </conditionalFormatting>
  <dataValidations count="1">
    <dataValidation type="list" allowBlank="1" showInputMessage="1" showErrorMessage="1" sqref="C22:C32 N47:S56 C63:C70 C77:C84 C91:C96" xr:uid="{4CB39F87-5F99-4221-98B1-8D7BFFF2B84A}">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38EF82F5-411E-47F9-B00B-E6D7DA7000AD}">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792B1CEF-7E51-4712-9BF6-8F945CF86CD6}">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6AFA-104F-4A0C-B5B9-2EEB1F375289}">
  <sheetPr codeName="Sheet18">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16</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222" priority="35">
      <formula>$W$22=0</formula>
    </cfRule>
    <cfRule type="expression" dxfId="221" priority="34">
      <formula>$W$22&gt;1</formula>
    </cfRule>
  </conditionalFormatting>
  <conditionalFormatting sqref="C63:C70">
    <cfRule type="expression" dxfId="220" priority="18">
      <formula>$W$63=0</formula>
    </cfRule>
  </conditionalFormatting>
  <conditionalFormatting sqref="C77:C84">
    <cfRule type="expression" dxfId="219" priority="16">
      <formula>$W$77=0</formula>
    </cfRule>
  </conditionalFormatting>
  <conditionalFormatting sqref="C91:C96">
    <cfRule type="expression" dxfId="218" priority="13">
      <formula>$W$91&gt;1</formula>
    </cfRule>
    <cfRule type="expression" dxfId="217" priority="14">
      <formula>$W$91=0</formula>
    </cfRule>
  </conditionalFormatting>
  <conditionalFormatting sqref="C7:S8">
    <cfRule type="containsBlanks" dxfId="216" priority="37">
      <formula>LEN(TRIM(C7))=0</formula>
    </cfRule>
  </conditionalFormatting>
  <conditionalFormatting sqref="C13:S19">
    <cfRule type="containsBlanks" dxfId="215" priority="38">
      <formula>LEN(TRIM(C13))=0</formula>
    </cfRule>
  </conditionalFormatting>
  <conditionalFormatting sqref="C35:S36 C39:S40 C73:S74 C87:S88 C59:S60">
    <cfRule type="containsBlanks" dxfId="214" priority="36">
      <formula>LEN(TRIM(C35))=0</formula>
    </cfRule>
  </conditionalFormatting>
  <conditionalFormatting sqref="C35:S36">
    <cfRule type="expression" dxfId="213" priority="33">
      <formula>$W$35="グレー"</formula>
    </cfRule>
    <cfRule type="expression" dxfId="212" priority="10">
      <formula>$W$26="エラー"</formula>
    </cfRule>
  </conditionalFormatting>
  <conditionalFormatting sqref="C39:S40">
    <cfRule type="expression" dxfId="211" priority="9">
      <formula>$W$32="エラー"</formula>
    </cfRule>
    <cfRule type="expression" dxfId="210" priority="32">
      <formula>$W$39="グレー"</formula>
    </cfRule>
  </conditionalFormatting>
  <conditionalFormatting sqref="C59:S60">
    <cfRule type="expression" dxfId="207" priority="2">
      <formula>$W$51="エラー"</formula>
    </cfRule>
    <cfRule type="expression" dxfId="206" priority="3">
      <formula>$W$50="エラー"</formula>
    </cfRule>
    <cfRule type="expression" dxfId="205" priority="11">
      <formula>$X$56&gt;1</formula>
    </cfRule>
    <cfRule type="expression" dxfId="204" priority="12">
      <formula>$W$59="グレー"</formula>
    </cfRule>
    <cfRule type="expression" dxfId="203" priority="1">
      <formula>$W$52="エラー"</formula>
    </cfRule>
  </conditionalFormatting>
  <conditionalFormatting sqref="C73:S74">
    <cfRule type="expression" dxfId="202" priority="17">
      <formula>$W$73="グレー"</formula>
    </cfRule>
  </conditionalFormatting>
  <conditionalFormatting sqref="C87:S88">
    <cfRule type="expression" dxfId="201" priority="15">
      <formula>$W$87="グレー"</formula>
    </cfRule>
  </conditionalFormatting>
  <conditionalFormatting sqref="N47:O56">
    <cfRule type="expression" dxfId="200" priority="31">
      <formula>$W$47&gt;1</formula>
    </cfRule>
    <cfRule type="expression" dxfId="199" priority="7">
      <formula>$W$47=0</formula>
    </cfRule>
  </conditionalFormatting>
  <conditionalFormatting sqref="N47:S47">
    <cfRule type="expression" dxfId="198" priority="28">
      <formula>$X$47&gt;1</formula>
    </cfRule>
  </conditionalFormatting>
  <conditionalFormatting sqref="N48:S48">
    <cfRule type="expression" dxfId="197" priority="27">
      <formula>$X$48&gt;1</formula>
    </cfRule>
  </conditionalFormatting>
  <conditionalFormatting sqref="N49:S49">
    <cfRule type="expression" dxfId="196" priority="26">
      <formula>$X$49&gt;1</formula>
    </cfRule>
  </conditionalFormatting>
  <conditionalFormatting sqref="N50:S50">
    <cfRule type="expression" dxfId="195" priority="25">
      <formula>$X$50&gt;1</formula>
    </cfRule>
  </conditionalFormatting>
  <conditionalFormatting sqref="N51:S51">
    <cfRule type="expression" dxfId="194" priority="24">
      <formula>$X$51&gt;1</formula>
    </cfRule>
  </conditionalFormatting>
  <conditionalFormatting sqref="N52:S52">
    <cfRule type="expression" dxfId="193" priority="23">
      <formula>$X$52&gt;1</formula>
    </cfRule>
  </conditionalFormatting>
  <conditionalFormatting sqref="N53:S53">
    <cfRule type="expression" dxfId="192" priority="22">
      <formula>$X$53&gt;1</formula>
    </cfRule>
  </conditionalFormatting>
  <conditionalFormatting sqref="N54:S54">
    <cfRule type="expression" dxfId="191" priority="21">
      <formula>$X$54&gt;1</formula>
    </cfRule>
  </conditionalFormatting>
  <conditionalFormatting sqref="N55:S55">
    <cfRule type="expression" dxfId="190" priority="20">
      <formula>$X$55&gt;1</formula>
    </cfRule>
  </conditionalFormatting>
  <conditionalFormatting sqref="N56:S56">
    <cfRule type="expression" dxfId="189" priority="19">
      <formula>$X$56&gt;1</formula>
    </cfRule>
  </conditionalFormatting>
  <conditionalFormatting sqref="P47:Q56">
    <cfRule type="expression" dxfId="188" priority="30">
      <formula>$W$48&gt;1</formula>
    </cfRule>
    <cfRule type="expression" dxfId="187" priority="6">
      <formula>$W$48=0</formula>
    </cfRule>
  </conditionalFormatting>
  <conditionalFormatting sqref="R47:S56">
    <cfRule type="expression" dxfId="186" priority="29">
      <formula>$W$49&gt;1</formula>
    </cfRule>
    <cfRule type="expression" dxfId="185" priority="8">
      <formula>$W$49=0</formula>
    </cfRule>
  </conditionalFormatting>
  <dataValidations count="1">
    <dataValidation type="list" allowBlank="1" showInputMessage="1" showErrorMessage="1" sqref="C22:C32 N47:S56 C63:C70 C77:C84 C91:C96" xr:uid="{3E297699-0333-4342-9AC1-666243C0432A}">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8F75B11D-9574-41A3-A430-A1FCAFD399DF}">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F197CEF8-D891-4B32-92B8-AAB8325CC8C7}">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0841E-71A3-4321-9A62-A68D5C678114}">
  <sheetPr codeName="Sheet19">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17</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184" priority="35">
      <formula>$W$22=0</formula>
    </cfRule>
    <cfRule type="expression" dxfId="183" priority="34">
      <formula>$W$22&gt;1</formula>
    </cfRule>
  </conditionalFormatting>
  <conditionalFormatting sqref="C63:C70">
    <cfRule type="expression" dxfId="182" priority="18">
      <formula>$W$63=0</formula>
    </cfRule>
  </conditionalFormatting>
  <conditionalFormatting sqref="C77:C84">
    <cfRule type="expression" dxfId="181" priority="16">
      <formula>$W$77=0</formula>
    </cfRule>
  </conditionalFormatting>
  <conditionalFormatting sqref="C91:C96">
    <cfRule type="expression" dxfId="180" priority="13">
      <formula>$W$91&gt;1</formula>
    </cfRule>
    <cfRule type="expression" dxfId="179" priority="14">
      <formula>$W$91=0</formula>
    </cfRule>
  </conditionalFormatting>
  <conditionalFormatting sqref="C7:S8">
    <cfRule type="containsBlanks" dxfId="178" priority="37">
      <formula>LEN(TRIM(C7))=0</formula>
    </cfRule>
  </conditionalFormatting>
  <conditionalFormatting sqref="C13:S19">
    <cfRule type="containsBlanks" dxfId="177" priority="38">
      <formula>LEN(TRIM(C13))=0</formula>
    </cfRule>
  </conditionalFormatting>
  <conditionalFormatting sqref="C35:S36 C39:S40 C73:S74 C87:S88 C59:S60">
    <cfRule type="containsBlanks" dxfId="176" priority="36">
      <formula>LEN(TRIM(C35))=0</formula>
    </cfRule>
  </conditionalFormatting>
  <conditionalFormatting sqref="C35:S36">
    <cfRule type="expression" dxfId="175" priority="33">
      <formula>$W$35="グレー"</formula>
    </cfRule>
    <cfRule type="expression" dxfId="174" priority="10">
      <formula>$W$26="エラー"</formula>
    </cfRule>
  </conditionalFormatting>
  <conditionalFormatting sqref="C39:S40">
    <cfRule type="expression" dxfId="173" priority="9">
      <formula>$W$32="エラー"</formula>
    </cfRule>
    <cfRule type="expression" dxfId="172" priority="32">
      <formula>$W$39="グレー"</formula>
    </cfRule>
  </conditionalFormatting>
  <conditionalFormatting sqref="C59:S60">
    <cfRule type="expression" dxfId="169" priority="2">
      <formula>$W$51="エラー"</formula>
    </cfRule>
    <cfRule type="expression" dxfId="168" priority="3">
      <formula>$W$50="エラー"</formula>
    </cfRule>
    <cfRule type="expression" dxfId="167" priority="11">
      <formula>$X$56&gt;1</formula>
    </cfRule>
    <cfRule type="expression" dxfId="166" priority="12">
      <formula>$W$59="グレー"</formula>
    </cfRule>
    <cfRule type="expression" dxfId="165" priority="1">
      <formula>$W$52="エラー"</formula>
    </cfRule>
  </conditionalFormatting>
  <conditionalFormatting sqref="C73:S74">
    <cfRule type="expression" dxfId="164" priority="17">
      <formula>$W$73="グレー"</formula>
    </cfRule>
  </conditionalFormatting>
  <conditionalFormatting sqref="C87:S88">
    <cfRule type="expression" dxfId="163" priority="15">
      <formula>$W$87="グレー"</formula>
    </cfRule>
  </conditionalFormatting>
  <conditionalFormatting sqref="N47:O56">
    <cfRule type="expression" dxfId="162" priority="31">
      <formula>$W$47&gt;1</formula>
    </cfRule>
    <cfRule type="expression" dxfId="161" priority="7">
      <formula>$W$47=0</formula>
    </cfRule>
  </conditionalFormatting>
  <conditionalFormatting sqref="N47:S47">
    <cfRule type="expression" dxfId="160" priority="28">
      <formula>$X$47&gt;1</formula>
    </cfRule>
  </conditionalFormatting>
  <conditionalFormatting sqref="N48:S48">
    <cfRule type="expression" dxfId="159" priority="27">
      <formula>$X$48&gt;1</formula>
    </cfRule>
  </conditionalFormatting>
  <conditionalFormatting sqref="N49:S49">
    <cfRule type="expression" dxfId="158" priority="26">
      <formula>$X$49&gt;1</formula>
    </cfRule>
  </conditionalFormatting>
  <conditionalFormatting sqref="N50:S50">
    <cfRule type="expression" dxfId="157" priority="25">
      <formula>$X$50&gt;1</formula>
    </cfRule>
  </conditionalFormatting>
  <conditionalFormatting sqref="N51:S51">
    <cfRule type="expression" dxfId="156" priority="24">
      <formula>$X$51&gt;1</formula>
    </cfRule>
  </conditionalFormatting>
  <conditionalFormatting sqref="N52:S52">
    <cfRule type="expression" dxfId="155" priority="23">
      <formula>$X$52&gt;1</formula>
    </cfRule>
  </conditionalFormatting>
  <conditionalFormatting sqref="N53:S53">
    <cfRule type="expression" dxfId="154" priority="22">
      <formula>$X$53&gt;1</formula>
    </cfRule>
  </conditionalFormatting>
  <conditionalFormatting sqref="N54:S54">
    <cfRule type="expression" dxfId="153" priority="21">
      <formula>$X$54&gt;1</formula>
    </cfRule>
  </conditionalFormatting>
  <conditionalFormatting sqref="N55:S55">
    <cfRule type="expression" dxfId="152" priority="20">
      <formula>$X$55&gt;1</formula>
    </cfRule>
  </conditionalFormatting>
  <conditionalFormatting sqref="N56:S56">
    <cfRule type="expression" dxfId="151" priority="19">
      <formula>$X$56&gt;1</formula>
    </cfRule>
  </conditionalFormatting>
  <conditionalFormatting sqref="P47:Q56">
    <cfRule type="expression" dxfId="150" priority="30">
      <formula>$W$48&gt;1</formula>
    </cfRule>
    <cfRule type="expression" dxfId="149" priority="6">
      <formula>$W$48=0</formula>
    </cfRule>
  </conditionalFormatting>
  <conditionalFormatting sqref="R47:S56">
    <cfRule type="expression" dxfId="148" priority="29">
      <formula>$W$49&gt;1</formula>
    </cfRule>
    <cfRule type="expression" dxfId="147" priority="8">
      <formula>$W$49=0</formula>
    </cfRule>
  </conditionalFormatting>
  <dataValidations count="1">
    <dataValidation type="list" allowBlank="1" showInputMessage="1" showErrorMessage="1" sqref="C22:C32 N47:S56 C63:C70 C77:C84 C91:C96" xr:uid="{769C2FA1-B59A-4CF9-AD54-E1A20A223109}">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611859E9-84A4-4200-9D10-707495B7A54C}">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8CD21472-30CF-44CC-B637-2616E7B58E26}">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C0EE6-7241-4C58-8547-4CF731102121}">
  <sheetPr codeName="Sheet2">
    <tabColor rgb="FFB7DEE8"/>
  </sheetPr>
  <dimension ref="A1:BF59"/>
  <sheetViews>
    <sheetView showGridLines="0" topLeftCell="A22" zoomScale="82" zoomScaleNormal="100" zoomScaleSheetLayoutView="102" workbookViewId="0">
      <selection activeCell="F48" sqref="F48:G48"/>
    </sheetView>
  </sheetViews>
  <sheetFormatPr defaultColWidth="9" defaultRowHeight="26.1" customHeight="1"/>
  <cols>
    <col min="1" max="1" width="2.875" style="7" customWidth="1"/>
    <col min="2" max="19" width="5.625" style="7" customWidth="1"/>
    <col min="20" max="20" width="2.875" style="7" customWidth="1"/>
    <col min="21" max="21" width="5.25" style="7" customWidth="1"/>
    <col min="22" max="22" width="9" style="18" hidden="1" customWidth="1"/>
    <col min="23" max="23" width="9" style="19" hidden="1" customWidth="1"/>
    <col min="24" max="24" width="9" style="7" customWidth="1"/>
    <col min="25" max="26" width="9" style="7"/>
    <col min="27" max="27" width="8.875" style="7" customWidth="1"/>
    <col min="28" max="16384" width="9" style="7"/>
  </cols>
  <sheetData>
    <row r="1" spans="2:22" ht="19.149999999999999" customHeight="1" thickBot="1">
      <c r="V1" s="18" t="s">
        <v>0</v>
      </c>
    </row>
    <row r="2" spans="2:22" ht="15.75" customHeight="1" thickTop="1">
      <c r="B2" s="20"/>
      <c r="C2" s="21"/>
      <c r="D2" s="21"/>
      <c r="E2" s="21"/>
      <c r="F2" s="21"/>
      <c r="G2" s="21"/>
      <c r="H2" s="21"/>
      <c r="I2" s="21"/>
      <c r="J2" s="21"/>
      <c r="K2" s="21"/>
      <c r="L2" s="21"/>
      <c r="M2" s="21"/>
      <c r="N2" s="21"/>
      <c r="O2" s="21"/>
      <c r="P2" s="21"/>
      <c r="Q2" s="21"/>
      <c r="R2" s="21"/>
      <c r="S2" s="22"/>
      <c r="V2" s="18" t="s">
        <v>171</v>
      </c>
    </row>
    <row r="3" spans="2:22" ht="15" customHeight="1">
      <c r="B3" s="104" t="s">
        <v>152</v>
      </c>
      <c r="C3" s="103"/>
      <c r="D3" s="103"/>
      <c r="E3" s="103"/>
      <c r="F3" s="103"/>
      <c r="G3" s="103"/>
      <c r="H3" s="103"/>
      <c r="I3" s="103"/>
      <c r="J3" s="103"/>
      <c r="K3" s="103"/>
      <c r="L3" s="103"/>
      <c r="M3" s="103"/>
      <c r="N3" s="103"/>
      <c r="O3" s="103"/>
      <c r="P3" s="103"/>
      <c r="Q3" s="103"/>
      <c r="R3" s="103"/>
      <c r="S3" s="105"/>
    </row>
    <row r="4" spans="2:22" ht="19.149999999999999" customHeight="1">
      <c r="B4" s="104"/>
      <c r="C4" s="103"/>
      <c r="D4" s="103"/>
      <c r="E4" s="103"/>
      <c r="F4" s="103"/>
      <c r="G4" s="103"/>
      <c r="H4" s="103"/>
      <c r="I4" s="103"/>
      <c r="J4" s="103"/>
      <c r="K4" s="103"/>
      <c r="L4" s="103"/>
      <c r="M4" s="103"/>
      <c r="N4" s="103"/>
      <c r="O4" s="103"/>
      <c r="P4" s="103"/>
      <c r="Q4" s="103"/>
      <c r="R4" s="103"/>
      <c r="S4" s="105"/>
    </row>
    <row r="5" spans="2:22" ht="10.15" customHeight="1">
      <c r="B5" s="23"/>
      <c r="S5" s="24"/>
    </row>
    <row r="6" spans="2:22" ht="15" customHeight="1">
      <c r="B6" s="106" t="s">
        <v>170</v>
      </c>
      <c r="C6" s="107"/>
      <c r="D6" s="107"/>
      <c r="E6" s="107"/>
      <c r="F6" s="107"/>
      <c r="G6" s="107"/>
      <c r="H6" s="107"/>
      <c r="I6" s="107"/>
      <c r="J6" s="107"/>
      <c r="K6" s="107"/>
      <c r="L6" s="107"/>
      <c r="M6" s="107"/>
      <c r="N6" s="107"/>
      <c r="O6" s="107"/>
      <c r="P6" s="107"/>
      <c r="Q6" s="107"/>
      <c r="R6" s="107"/>
      <c r="S6" s="108"/>
    </row>
    <row r="7" spans="2:22" ht="19.149999999999999" customHeight="1">
      <c r="B7" s="109"/>
      <c r="C7" s="107"/>
      <c r="D7" s="107"/>
      <c r="E7" s="107"/>
      <c r="F7" s="107"/>
      <c r="G7" s="107"/>
      <c r="H7" s="107"/>
      <c r="I7" s="107"/>
      <c r="J7" s="107"/>
      <c r="K7" s="107"/>
      <c r="L7" s="107"/>
      <c r="M7" s="107"/>
      <c r="N7" s="107"/>
      <c r="O7" s="107"/>
      <c r="P7" s="107"/>
      <c r="Q7" s="107"/>
      <c r="R7" s="107"/>
      <c r="S7" s="108"/>
    </row>
    <row r="8" spans="2:22" ht="10.15" customHeight="1">
      <c r="B8" s="23"/>
      <c r="S8" s="24"/>
    </row>
    <row r="9" spans="2:22" ht="19.149999999999999" customHeight="1">
      <c r="B9" s="23"/>
      <c r="C9" s="25" t="s">
        <v>153</v>
      </c>
      <c r="S9" s="24"/>
    </row>
    <row r="10" spans="2:22" ht="16.5" customHeight="1">
      <c r="B10" s="23"/>
      <c r="C10" s="28" t="s">
        <v>0</v>
      </c>
      <c r="D10" s="15" t="s">
        <v>235</v>
      </c>
      <c r="E10" s="15"/>
      <c r="F10" s="15"/>
      <c r="G10" s="15"/>
      <c r="H10" s="15"/>
      <c r="I10" s="15"/>
      <c r="J10" s="15"/>
      <c r="K10" s="15"/>
      <c r="L10" s="15"/>
      <c r="M10" s="15"/>
      <c r="N10" s="15"/>
      <c r="O10" s="15"/>
      <c r="P10" s="15"/>
      <c r="Q10" s="15"/>
      <c r="S10" s="24"/>
    </row>
    <row r="11" spans="2:22" ht="16.5" customHeight="1">
      <c r="B11" s="23"/>
      <c r="C11" s="15" t="s">
        <v>159</v>
      </c>
      <c r="D11" s="15" t="s">
        <v>160</v>
      </c>
      <c r="S11" s="24"/>
    </row>
    <row r="12" spans="2:22" ht="16.5" customHeight="1">
      <c r="B12" s="23"/>
      <c r="C12" s="28" t="s">
        <v>161</v>
      </c>
      <c r="D12" s="15" t="s">
        <v>162</v>
      </c>
      <c r="S12" s="24"/>
    </row>
    <row r="13" spans="2:22" ht="16.5" customHeight="1">
      <c r="B13" s="23"/>
      <c r="C13" s="15"/>
      <c r="D13" s="15" t="s">
        <v>163</v>
      </c>
      <c r="S13" s="24"/>
    </row>
    <row r="14" spans="2:22" ht="16.5" customHeight="1">
      <c r="B14" s="23"/>
      <c r="C14" s="28" t="s">
        <v>161</v>
      </c>
      <c r="D14" s="15" t="s">
        <v>164</v>
      </c>
      <c r="S14" s="24"/>
    </row>
    <row r="15" spans="2:22" ht="16.5" customHeight="1">
      <c r="B15" s="23"/>
      <c r="C15" s="15" t="s">
        <v>159</v>
      </c>
      <c r="D15" s="15" t="s">
        <v>236</v>
      </c>
      <c r="S15" s="24"/>
    </row>
    <row r="16" spans="2:22" ht="16.5" customHeight="1">
      <c r="B16" s="23"/>
      <c r="C16" s="15" t="s">
        <v>159</v>
      </c>
      <c r="D16" s="15" t="s">
        <v>165</v>
      </c>
      <c r="S16" s="24"/>
    </row>
    <row r="17" spans="2:58" ht="15" customHeight="1">
      <c r="B17" s="23"/>
      <c r="S17" s="24"/>
    </row>
    <row r="18" spans="2:58" ht="19.149999999999999" customHeight="1">
      <c r="B18" s="23"/>
      <c r="C18" s="25" t="s">
        <v>154</v>
      </c>
      <c r="S18" s="24"/>
    </row>
    <row r="19" spans="2:58" ht="16.5" customHeight="1">
      <c r="B19" s="23"/>
      <c r="C19" s="28" t="s">
        <v>0</v>
      </c>
      <c r="D19" s="15" t="s">
        <v>166</v>
      </c>
      <c r="S19" s="24"/>
    </row>
    <row r="20" spans="2:58" ht="16.5" customHeight="1">
      <c r="B20" s="23"/>
      <c r="C20" s="15"/>
      <c r="D20" s="15" t="s">
        <v>155</v>
      </c>
      <c r="S20" s="24"/>
    </row>
    <row r="21" spans="2:58" ht="16.5" customHeight="1">
      <c r="B21" s="23"/>
      <c r="C21" s="28" t="s">
        <v>0</v>
      </c>
      <c r="D21" s="15" t="s">
        <v>167</v>
      </c>
      <c r="S21" s="24"/>
    </row>
    <row r="22" spans="2:58" ht="16.5" customHeight="1">
      <c r="B22" s="23"/>
      <c r="C22" s="28" t="s">
        <v>0</v>
      </c>
      <c r="D22" s="15" t="s">
        <v>216</v>
      </c>
      <c r="S22" s="24"/>
    </row>
    <row r="23" spans="2:58" ht="16.5" customHeight="1">
      <c r="B23" s="23"/>
      <c r="C23" s="28" t="s">
        <v>0</v>
      </c>
      <c r="D23" s="15" t="s">
        <v>168</v>
      </c>
      <c r="S23" s="24"/>
    </row>
    <row r="24" spans="2:58" ht="16.5" customHeight="1">
      <c r="B24" s="23"/>
      <c r="C24" s="15"/>
      <c r="D24" s="15" t="s">
        <v>169</v>
      </c>
      <c r="S24" s="24"/>
    </row>
    <row r="25" spans="2:58" ht="15.75" customHeight="1" thickBot="1">
      <c r="B25" s="33"/>
      <c r="C25" s="34"/>
      <c r="D25" s="34"/>
      <c r="E25" s="34"/>
      <c r="F25" s="34"/>
      <c r="G25" s="34"/>
      <c r="H25" s="34"/>
      <c r="I25" s="34"/>
      <c r="J25" s="34"/>
      <c r="K25" s="34"/>
      <c r="L25" s="34"/>
      <c r="M25" s="34"/>
      <c r="N25" s="34"/>
      <c r="O25" s="34"/>
      <c r="P25" s="34"/>
      <c r="Q25" s="34"/>
      <c r="R25" s="34"/>
      <c r="S25" s="35"/>
    </row>
    <row r="26" spans="2:58" ht="15" customHeight="1" thickTop="1"/>
    <row r="27" spans="2:58" ht="19.149999999999999" customHeight="1" thickBot="1">
      <c r="B27" s="15" t="s">
        <v>151</v>
      </c>
    </row>
    <row r="28" spans="2:58" ht="15" customHeight="1">
      <c r="B28" s="36"/>
      <c r="C28" s="37"/>
      <c r="D28" s="37"/>
      <c r="E28" s="37"/>
      <c r="F28" s="37"/>
      <c r="G28" s="37"/>
      <c r="H28" s="37"/>
      <c r="I28" s="37"/>
      <c r="J28" s="37"/>
      <c r="K28" s="37"/>
      <c r="L28" s="37"/>
      <c r="M28" s="37"/>
      <c r="N28" s="37"/>
      <c r="O28" s="37"/>
      <c r="P28" s="37"/>
      <c r="Q28" s="37"/>
      <c r="R28" s="37"/>
      <c r="S28" s="38"/>
      <c r="AL28" s="15"/>
      <c r="AM28" s="15"/>
      <c r="AN28" s="15"/>
      <c r="AO28" s="15"/>
      <c r="AP28" s="15"/>
      <c r="AQ28" s="15"/>
      <c r="AR28" s="15"/>
      <c r="AS28" s="39"/>
      <c r="AT28" s="15"/>
      <c r="AU28" s="39"/>
      <c r="AV28" s="15"/>
      <c r="AW28" s="39"/>
      <c r="AX28" s="39"/>
      <c r="AY28" s="15"/>
      <c r="AZ28" s="39"/>
      <c r="BA28" s="15"/>
      <c r="BB28" s="39"/>
      <c r="BC28" s="39"/>
      <c r="BD28" s="39"/>
      <c r="BE28" s="15"/>
      <c r="BF28" s="15"/>
    </row>
    <row r="29" spans="2:58" ht="19.149999999999999" customHeight="1" thickBot="1">
      <c r="B29" s="40"/>
      <c r="C29" s="27" t="s">
        <v>139</v>
      </c>
      <c r="S29" s="41"/>
      <c r="AL29" s="15"/>
      <c r="AM29" s="15"/>
      <c r="AN29" s="15"/>
      <c r="AO29" s="15"/>
      <c r="AP29" s="15"/>
      <c r="AQ29" s="15"/>
      <c r="AR29" s="15"/>
      <c r="AS29" s="39"/>
      <c r="AT29" s="15"/>
      <c r="AU29" s="39"/>
      <c r="AV29" s="15"/>
      <c r="AW29" s="39"/>
      <c r="AX29" s="39"/>
      <c r="AY29" s="15"/>
      <c r="AZ29" s="39"/>
      <c r="BA29" s="15"/>
      <c r="BB29" s="39"/>
      <c r="BC29" s="39"/>
      <c r="BD29" s="39"/>
      <c r="BE29" s="15"/>
      <c r="BF29" s="15"/>
    </row>
    <row r="30" spans="2:58" ht="19.149999999999999" customHeight="1" thickBot="1">
      <c r="B30" s="40"/>
      <c r="C30" s="112"/>
      <c r="D30" s="113"/>
      <c r="E30" s="113"/>
      <c r="F30" s="113"/>
      <c r="G30" s="113"/>
      <c r="H30" s="113"/>
      <c r="I30" s="113"/>
      <c r="J30" s="114"/>
      <c r="S30" s="41"/>
      <c r="AL30" s="15"/>
      <c r="AM30" s="15"/>
      <c r="AN30" s="15"/>
      <c r="AO30" s="15"/>
      <c r="AP30" s="15"/>
      <c r="AQ30" s="15"/>
      <c r="AR30" s="15"/>
      <c r="AS30" s="39"/>
      <c r="AT30" s="15"/>
      <c r="AU30" s="39"/>
      <c r="AV30" s="15"/>
      <c r="AW30" s="39"/>
      <c r="AX30" s="39"/>
      <c r="AY30" s="15"/>
      <c r="AZ30" s="39"/>
      <c r="BA30" s="15"/>
      <c r="BB30" s="39"/>
      <c r="BC30" s="39"/>
      <c r="BD30" s="39"/>
      <c r="BE30" s="15"/>
      <c r="BF30" s="15"/>
    </row>
    <row r="31" spans="2:58" ht="15" customHeight="1">
      <c r="B31" s="40"/>
      <c r="C31" s="8"/>
      <c r="D31" s="8"/>
      <c r="E31" s="8"/>
      <c r="F31" s="8"/>
      <c r="G31" s="8"/>
      <c r="H31" s="8"/>
      <c r="I31" s="8"/>
      <c r="J31" s="8"/>
      <c r="S31" s="41"/>
      <c r="AL31" s="15"/>
      <c r="AM31" s="15"/>
      <c r="AN31" s="15"/>
      <c r="AO31" s="15"/>
      <c r="AP31" s="15"/>
      <c r="AQ31" s="15"/>
      <c r="AR31" s="15"/>
      <c r="AS31" s="39"/>
      <c r="AT31" s="15"/>
      <c r="AU31" s="39"/>
      <c r="AV31" s="15"/>
      <c r="AW31" s="39"/>
      <c r="AX31" s="39"/>
      <c r="AY31" s="15"/>
      <c r="AZ31" s="39"/>
      <c r="BA31" s="15"/>
      <c r="BB31" s="39"/>
      <c r="BC31" s="39"/>
      <c r="BD31" s="39"/>
      <c r="BE31" s="15"/>
      <c r="BF31" s="15"/>
    </row>
    <row r="32" spans="2:58" ht="19.149999999999999" customHeight="1" thickBot="1">
      <c r="B32" s="40"/>
      <c r="C32" s="27" t="s">
        <v>140</v>
      </c>
      <c r="S32" s="41"/>
      <c r="AL32" s="15"/>
      <c r="AM32" s="15"/>
      <c r="AN32" s="15"/>
      <c r="AO32" s="15"/>
      <c r="AP32" s="15"/>
      <c r="AQ32" s="15"/>
      <c r="AR32" s="15"/>
      <c r="AS32" s="39"/>
      <c r="AT32" s="15"/>
      <c r="AU32" s="39"/>
      <c r="AV32" s="15"/>
      <c r="AW32" s="39"/>
      <c r="AX32" s="39"/>
      <c r="AY32" s="15"/>
      <c r="AZ32" s="39"/>
      <c r="BA32" s="15"/>
      <c r="BB32" s="39"/>
      <c r="BC32" s="39"/>
      <c r="BD32" s="39"/>
      <c r="BE32" s="15"/>
      <c r="BF32" s="15"/>
    </row>
    <row r="33" spans="2:58" ht="19.149999999999999" customHeight="1" thickBot="1">
      <c r="B33" s="40"/>
      <c r="C33" s="55"/>
      <c r="D33" s="55"/>
      <c r="E33" s="8" t="s">
        <v>141</v>
      </c>
      <c r="F33" s="55"/>
      <c r="G33" s="55"/>
      <c r="H33" s="55"/>
      <c r="I33" s="8" t="s">
        <v>141</v>
      </c>
      <c r="J33" s="55"/>
      <c r="S33" s="41"/>
      <c r="AC33" s="15"/>
      <c r="AD33" s="15"/>
      <c r="AE33" s="15"/>
      <c r="AF33" s="15"/>
      <c r="AG33" s="15"/>
      <c r="AH33" s="15"/>
      <c r="AI33" s="15"/>
      <c r="AJ33" s="15"/>
      <c r="AK33" s="15"/>
      <c r="AL33" s="15"/>
      <c r="AM33" s="15"/>
      <c r="AN33" s="15"/>
      <c r="AO33" s="15"/>
      <c r="AP33" s="15"/>
      <c r="AQ33" s="15"/>
      <c r="AR33" s="15"/>
      <c r="AS33" s="39"/>
      <c r="AT33" s="15"/>
      <c r="AU33" s="39"/>
      <c r="AV33" s="15"/>
      <c r="AW33" s="39"/>
      <c r="AX33" s="39"/>
      <c r="AY33" s="15"/>
      <c r="AZ33" s="39"/>
      <c r="BA33" s="15"/>
      <c r="BB33" s="39"/>
      <c r="BC33" s="39"/>
      <c r="BD33" s="39"/>
      <c r="BE33" s="15"/>
      <c r="BF33" s="15"/>
    </row>
    <row r="34" spans="2:58" ht="15" customHeight="1">
      <c r="B34" s="40"/>
      <c r="E34" s="8"/>
      <c r="I34" s="8"/>
      <c r="S34" s="41"/>
      <c r="AC34" s="15"/>
      <c r="AD34" s="15"/>
      <c r="AE34" s="15"/>
      <c r="AF34" s="15"/>
      <c r="AG34" s="15"/>
      <c r="AH34" s="15"/>
      <c r="AJ34" s="15"/>
      <c r="AK34" s="15"/>
      <c r="AL34" s="15"/>
      <c r="AM34" s="15"/>
      <c r="AN34" s="15"/>
      <c r="AO34" s="15"/>
      <c r="AP34" s="15"/>
      <c r="AQ34" s="15"/>
      <c r="AR34" s="15"/>
      <c r="AS34" s="39"/>
      <c r="AT34" s="15"/>
      <c r="AU34" s="39"/>
      <c r="AV34" s="15"/>
      <c r="AW34" s="39"/>
      <c r="AX34" s="39"/>
      <c r="AY34" s="15"/>
      <c r="AZ34" s="39"/>
      <c r="BA34" s="15"/>
      <c r="BB34" s="39"/>
      <c r="BC34" s="39"/>
      <c r="BD34" s="39"/>
      <c r="BE34" s="15"/>
      <c r="BF34" s="15"/>
    </row>
    <row r="35" spans="2:58" ht="19.149999999999999" customHeight="1" thickBot="1">
      <c r="B35" s="40"/>
      <c r="C35" s="27" t="s">
        <v>142</v>
      </c>
      <c r="S35" s="41"/>
      <c r="AC35" s="15"/>
      <c r="AD35" s="15"/>
      <c r="AE35" s="15"/>
      <c r="AF35" s="15"/>
      <c r="AG35" s="15"/>
      <c r="AH35" s="15"/>
      <c r="AJ35" s="15"/>
      <c r="AK35" s="15"/>
      <c r="AL35" s="15"/>
      <c r="AM35" s="15"/>
      <c r="AN35" s="15"/>
      <c r="AO35" s="15"/>
      <c r="AP35" s="15"/>
      <c r="AQ35" s="15"/>
      <c r="AR35" s="15"/>
      <c r="AS35" s="39"/>
      <c r="AT35" s="15"/>
      <c r="AU35" s="39"/>
      <c r="AV35" s="15"/>
      <c r="AW35" s="39"/>
      <c r="AX35" s="39"/>
      <c r="AY35" s="15"/>
      <c r="AZ35" s="39"/>
      <c r="BA35" s="15"/>
      <c r="BB35" s="39"/>
      <c r="BC35" s="39"/>
      <c r="BD35" s="39"/>
      <c r="BE35" s="15"/>
      <c r="BF35" s="15"/>
    </row>
    <row r="36" spans="2:58" ht="19.149999999999999" customHeight="1" thickBot="1">
      <c r="B36" s="40"/>
      <c r="C36" s="112"/>
      <c r="D36" s="114"/>
      <c r="E36" s="42" t="s">
        <v>143</v>
      </c>
      <c r="F36" s="112"/>
      <c r="G36" s="114"/>
      <c r="H36" s="43" t="s">
        <v>144</v>
      </c>
      <c r="I36" s="112"/>
      <c r="J36" s="114"/>
      <c r="K36" s="43" t="s">
        <v>145</v>
      </c>
      <c r="L36" s="112"/>
      <c r="M36" s="114"/>
      <c r="N36" s="44" t="s">
        <v>146</v>
      </c>
      <c r="S36" s="41"/>
      <c r="AC36" s="15"/>
      <c r="AD36" s="15"/>
      <c r="AE36" s="15"/>
      <c r="AF36" s="15"/>
      <c r="AG36" s="15"/>
      <c r="AH36" s="15"/>
      <c r="AI36" s="15"/>
      <c r="AJ36" s="15"/>
      <c r="AK36" s="15"/>
      <c r="AL36" s="15"/>
      <c r="AM36" s="15"/>
      <c r="AN36" s="15"/>
      <c r="AO36" s="15"/>
      <c r="AP36" s="15"/>
      <c r="AQ36" s="15"/>
      <c r="AR36" s="15"/>
      <c r="AS36" s="39"/>
      <c r="AT36" s="15"/>
      <c r="AU36" s="39"/>
      <c r="AV36" s="15"/>
      <c r="AW36" s="39"/>
      <c r="AX36" s="39"/>
      <c r="AY36" s="15"/>
      <c r="AZ36" s="39"/>
      <c r="BA36" s="15"/>
      <c r="BB36" s="39"/>
      <c r="BC36" s="39"/>
      <c r="BD36" s="39"/>
      <c r="BE36" s="15"/>
      <c r="BF36" s="15"/>
    </row>
    <row r="37" spans="2:58" ht="15" customHeight="1" thickBot="1">
      <c r="B37" s="40"/>
      <c r="S37" s="41"/>
      <c r="AC37" s="15"/>
      <c r="AD37" s="15"/>
      <c r="AE37" s="15"/>
      <c r="AF37" s="15"/>
      <c r="AG37" s="15"/>
      <c r="AH37" s="15"/>
      <c r="AI37" s="15"/>
      <c r="AJ37" s="15"/>
      <c r="AK37" s="15"/>
      <c r="AL37" s="15"/>
      <c r="AM37" s="15"/>
      <c r="AN37" s="15"/>
      <c r="AO37" s="15"/>
      <c r="AP37" s="15"/>
      <c r="AQ37" s="15"/>
      <c r="AR37" s="15"/>
      <c r="AS37" s="39"/>
      <c r="AT37" s="15"/>
      <c r="AU37" s="39"/>
      <c r="AV37" s="15"/>
      <c r="AW37" s="39"/>
      <c r="AX37" s="39"/>
      <c r="AY37" s="15"/>
      <c r="AZ37" s="39"/>
      <c r="BA37" s="15"/>
      <c r="BB37" s="39"/>
      <c r="BC37" s="39"/>
      <c r="BD37" s="39"/>
      <c r="BE37" s="15"/>
      <c r="BF37" s="15"/>
    </row>
    <row r="38" spans="2:58" ht="19.149999999999999" customHeight="1" thickBot="1">
      <c r="B38" s="40"/>
      <c r="C38" s="27" t="s">
        <v>147</v>
      </c>
      <c r="F38" s="112"/>
      <c r="G38" s="113"/>
      <c r="H38" s="113"/>
      <c r="I38" s="113"/>
      <c r="J38" s="113"/>
      <c r="K38" s="113"/>
      <c r="L38" s="113"/>
      <c r="M38" s="113"/>
      <c r="N38" s="113"/>
      <c r="O38" s="114"/>
      <c r="S38" s="41"/>
      <c r="AC38" s="15"/>
      <c r="AD38" s="15"/>
      <c r="AE38" s="15"/>
      <c r="AF38" s="15"/>
      <c r="AG38" s="15"/>
      <c r="AH38" s="15"/>
      <c r="AI38" s="15"/>
      <c r="AJ38" s="15"/>
      <c r="AK38" s="15"/>
      <c r="AL38" s="15"/>
      <c r="AM38" s="15"/>
      <c r="AN38" s="15"/>
      <c r="AO38" s="15"/>
      <c r="AP38" s="15"/>
      <c r="AQ38" s="15"/>
      <c r="AR38" s="15"/>
      <c r="AS38" s="39"/>
      <c r="AT38" s="15"/>
      <c r="AU38" s="39"/>
      <c r="AV38" s="15"/>
      <c r="AW38" s="39"/>
      <c r="AX38" s="39"/>
      <c r="AY38" s="15"/>
      <c r="AZ38" s="39"/>
      <c r="BA38" s="15"/>
      <c r="BB38" s="39"/>
      <c r="BC38" s="39"/>
      <c r="BD38" s="39"/>
      <c r="BE38" s="15"/>
      <c r="BF38" s="15"/>
    </row>
    <row r="39" spans="2:58" ht="15" customHeight="1" thickBot="1">
      <c r="B39" s="40"/>
      <c r="S39" s="41"/>
      <c r="AC39" s="15"/>
      <c r="AD39" s="15"/>
      <c r="AE39" s="15"/>
      <c r="AF39" s="15"/>
      <c r="AG39" s="15"/>
      <c r="AH39" s="15"/>
      <c r="AI39" s="15"/>
      <c r="AJ39" s="15"/>
      <c r="AK39" s="15"/>
      <c r="AL39" s="15"/>
      <c r="AM39" s="15"/>
      <c r="AN39" s="15"/>
      <c r="AO39" s="15"/>
      <c r="AP39" s="15"/>
      <c r="AQ39" s="15"/>
      <c r="AR39" s="15"/>
      <c r="AS39" s="39"/>
      <c r="AT39" s="15"/>
      <c r="AU39" s="39"/>
      <c r="AV39" s="15"/>
      <c r="AW39" s="39"/>
      <c r="AX39" s="39"/>
      <c r="AY39" s="15"/>
      <c r="AZ39" s="39"/>
      <c r="BA39" s="15"/>
      <c r="BB39" s="39"/>
      <c r="BC39" s="39"/>
      <c r="BD39" s="39"/>
      <c r="BE39" s="15"/>
      <c r="BF39" s="15"/>
    </row>
    <row r="40" spans="2:58" ht="19.149999999999999" customHeight="1" thickBot="1">
      <c r="B40" s="40"/>
      <c r="C40" s="27" t="s">
        <v>148</v>
      </c>
      <c r="F40" s="115"/>
      <c r="G40" s="116"/>
      <c r="H40" s="8" t="s">
        <v>141</v>
      </c>
      <c r="I40" s="115"/>
      <c r="J40" s="116"/>
      <c r="K40" s="8" t="s">
        <v>141</v>
      </c>
      <c r="L40" s="115"/>
      <c r="M40" s="116"/>
      <c r="N40" s="119" t="s">
        <v>157</v>
      </c>
      <c r="O40" s="120"/>
      <c r="P40" s="115"/>
      <c r="Q40" s="116"/>
      <c r="R40" s="7" t="s">
        <v>158</v>
      </c>
      <c r="S40" s="41"/>
      <c r="AC40" s="15"/>
      <c r="AE40" s="15"/>
      <c r="AF40" s="15"/>
      <c r="AG40" s="15"/>
      <c r="AH40" s="15"/>
      <c r="AI40" s="15"/>
      <c r="AJ40" s="15"/>
      <c r="AK40" s="15"/>
      <c r="AL40" s="15"/>
      <c r="AM40" s="15"/>
      <c r="AN40" s="15"/>
      <c r="AO40" s="15"/>
      <c r="AP40" s="15"/>
      <c r="AQ40" s="15"/>
      <c r="AR40" s="15"/>
      <c r="AS40" s="39"/>
      <c r="AT40" s="15"/>
      <c r="AU40" s="39"/>
      <c r="AV40" s="15"/>
      <c r="AW40" s="39"/>
      <c r="AX40" s="39"/>
      <c r="AY40" s="15"/>
      <c r="AZ40" s="39"/>
      <c r="BA40" s="15"/>
      <c r="BB40" s="39"/>
      <c r="BC40" s="39"/>
      <c r="BD40" s="39"/>
      <c r="BE40" s="15"/>
      <c r="BF40" s="15"/>
    </row>
    <row r="41" spans="2:58" ht="15" customHeight="1" thickBot="1">
      <c r="B41" s="40"/>
      <c r="G41" s="17"/>
      <c r="S41" s="41"/>
      <c r="AC41" s="15"/>
      <c r="AE41" s="15"/>
      <c r="AF41" s="15"/>
      <c r="AG41" s="15"/>
      <c r="AH41" s="15"/>
      <c r="AI41" s="15"/>
      <c r="AJ41" s="15"/>
      <c r="AK41" s="15"/>
      <c r="AL41" s="15"/>
      <c r="AM41" s="15"/>
      <c r="AN41" s="15"/>
      <c r="AO41" s="15"/>
      <c r="AP41" s="15"/>
      <c r="AQ41" s="15"/>
      <c r="AR41" s="15"/>
      <c r="AS41" s="39"/>
      <c r="AT41" s="15"/>
      <c r="AU41" s="39"/>
      <c r="AV41" s="15"/>
      <c r="AW41" s="39"/>
      <c r="AX41" s="39"/>
      <c r="AY41" s="15"/>
      <c r="AZ41" s="39"/>
      <c r="BA41" s="15"/>
      <c r="BB41" s="39"/>
      <c r="BC41" s="39"/>
      <c r="BD41" s="39"/>
      <c r="BE41" s="15"/>
      <c r="BF41" s="15"/>
    </row>
    <row r="42" spans="2:58" ht="19.149999999999999" customHeight="1" thickBot="1">
      <c r="B42" s="40"/>
      <c r="C42" s="27" t="s">
        <v>149</v>
      </c>
      <c r="F42" s="115"/>
      <c r="G42" s="116"/>
      <c r="H42" s="8" t="s">
        <v>141</v>
      </c>
      <c r="I42" s="115"/>
      <c r="J42" s="116"/>
      <c r="K42" s="45" t="s">
        <v>141</v>
      </c>
      <c r="L42" s="115"/>
      <c r="M42" s="116"/>
      <c r="S42" s="41"/>
      <c r="AC42" s="15"/>
      <c r="AE42" s="15"/>
      <c r="AF42" s="15"/>
      <c r="AG42" s="15"/>
      <c r="AH42" s="15"/>
      <c r="AI42" s="15"/>
      <c r="AJ42" s="15"/>
      <c r="AK42" s="15"/>
      <c r="AL42" s="15"/>
      <c r="AM42" s="15"/>
      <c r="AN42" s="15"/>
      <c r="AO42" s="15"/>
      <c r="AP42" s="15"/>
      <c r="AQ42" s="15"/>
      <c r="AR42" s="15"/>
      <c r="AS42" s="39"/>
      <c r="AT42" s="15"/>
      <c r="AU42" s="39"/>
      <c r="AV42" s="15"/>
      <c r="AW42" s="39"/>
      <c r="AX42" s="39"/>
      <c r="AY42" s="15"/>
      <c r="AZ42" s="39"/>
      <c r="BA42" s="15"/>
      <c r="BB42" s="39"/>
      <c r="BC42" s="39"/>
      <c r="BD42" s="39"/>
      <c r="BE42" s="15"/>
      <c r="BF42" s="15"/>
    </row>
    <row r="43" spans="2:58" ht="15" customHeight="1" thickBot="1">
      <c r="B43" s="40"/>
      <c r="H43" s="17"/>
      <c r="S43" s="41"/>
      <c r="AC43" s="15"/>
      <c r="AE43" s="15"/>
      <c r="AF43" s="15"/>
      <c r="AG43" s="15"/>
      <c r="AH43" s="15"/>
      <c r="AI43" s="15"/>
      <c r="AJ43" s="15"/>
      <c r="AK43" s="15"/>
      <c r="AL43" s="15"/>
      <c r="AM43" s="15"/>
      <c r="AN43" s="15"/>
      <c r="AO43" s="15"/>
      <c r="AP43" s="15"/>
      <c r="AQ43" s="15"/>
      <c r="AR43" s="15"/>
      <c r="AS43" s="39"/>
      <c r="AT43" s="15"/>
      <c r="AU43" s="39"/>
      <c r="AV43" s="15"/>
      <c r="AW43" s="39"/>
      <c r="AX43" s="39"/>
      <c r="AY43" s="15"/>
      <c r="AZ43" s="39"/>
      <c r="BA43" s="15"/>
      <c r="BB43" s="39"/>
      <c r="BC43" s="39"/>
      <c r="BD43" s="39"/>
      <c r="BE43" s="15"/>
      <c r="BF43" s="15"/>
    </row>
    <row r="44" spans="2:58" ht="18.75" customHeight="1" thickBot="1">
      <c r="B44" s="40"/>
      <c r="C44" s="27" t="s">
        <v>150</v>
      </c>
      <c r="E44" s="46"/>
      <c r="F44" s="112"/>
      <c r="G44" s="113"/>
      <c r="H44" s="113"/>
      <c r="I44" s="113"/>
      <c r="J44" s="113"/>
      <c r="K44" s="113"/>
      <c r="L44" s="113"/>
      <c r="M44" s="113"/>
      <c r="N44" s="113"/>
      <c r="O44" s="114"/>
      <c r="S44" s="41"/>
      <c r="AC44" s="15"/>
      <c r="AE44" s="15"/>
      <c r="AF44" s="15"/>
      <c r="AG44" s="15"/>
      <c r="AH44" s="15"/>
      <c r="AI44" s="15"/>
      <c r="AJ44" s="15"/>
      <c r="AK44" s="15"/>
      <c r="AL44" s="15"/>
      <c r="AM44" s="15"/>
      <c r="AN44" s="15"/>
      <c r="AO44" s="15"/>
      <c r="AP44" s="15"/>
      <c r="AQ44" s="15"/>
      <c r="AR44" s="15"/>
      <c r="AS44" s="39"/>
      <c r="AT44" s="15"/>
      <c r="AU44" s="39"/>
      <c r="AV44" s="15"/>
      <c r="AW44" s="39"/>
      <c r="AX44" s="39"/>
      <c r="AY44" s="15"/>
      <c r="AZ44" s="39"/>
      <c r="BA44" s="15"/>
      <c r="BB44" s="39"/>
      <c r="BC44" s="39"/>
      <c r="BD44" s="39"/>
      <c r="BE44" s="15"/>
      <c r="BF44" s="15"/>
    </row>
    <row r="45" spans="2:58" ht="15" customHeight="1">
      <c r="B45" s="40"/>
      <c r="F45" s="29" t="s">
        <v>227</v>
      </c>
      <c r="G45" s="1"/>
      <c r="H45" s="1"/>
      <c r="I45" s="1"/>
      <c r="J45" s="1"/>
      <c r="K45" s="1"/>
      <c r="L45" s="1"/>
      <c r="M45" s="1"/>
      <c r="N45" s="1"/>
      <c r="O45" s="1"/>
      <c r="P45" s="1"/>
      <c r="Q45" s="1"/>
      <c r="R45" s="1"/>
      <c r="S45" s="88"/>
      <c r="AC45" s="15"/>
      <c r="AE45" s="15"/>
      <c r="AF45" s="15"/>
      <c r="AG45" s="15"/>
      <c r="AH45" s="15"/>
      <c r="AI45" s="15"/>
      <c r="AJ45" s="15"/>
      <c r="AK45" s="15"/>
      <c r="AL45" s="15"/>
      <c r="AM45" s="15"/>
      <c r="AN45" s="15"/>
      <c r="AO45" s="15"/>
      <c r="AP45" s="15"/>
      <c r="AQ45" s="15"/>
      <c r="AR45" s="15"/>
      <c r="AS45" s="39"/>
      <c r="AT45" s="15"/>
      <c r="AU45" s="39"/>
      <c r="AV45" s="15"/>
      <c r="AW45" s="39"/>
      <c r="AX45" s="39"/>
      <c r="AY45" s="15"/>
      <c r="AZ45" s="39"/>
      <c r="BA45" s="15"/>
      <c r="BB45" s="39"/>
      <c r="BC45" s="39"/>
      <c r="BD45" s="39"/>
      <c r="BE45" s="15"/>
      <c r="BF45" s="15"/>
    </row>
    <row r="46" spans="2:58" ht="16.5" customHeight="1">
      <c r="B46" s="47" t="s">
        <v>156</v>
      </c>
      <c r="C46" s="87"/>
      <c r="F46" s="15" t="s">
        <v>226</v>
      </c>
      <c r="G46" s="48"/>
      <c r="H46" s="89"/>
      <c r="I46" s="89"/>
      <c r="J46" s="89"/>
      <c r="K46" s="89"/>
      <c r="L46" s="89"/>
      <c r="M46" s="89"/>
      <c r="N46" s="89"/>
      <c r="O46" s="89"/>
      <c r="P46" s="89"/>
      <c r="Q46" s="89"/>
      <c r="R46" s="89"/>
      <c r="S46" s="90"/>
      <c r="X46" s="27"/>
      <c r="Y46" s="15"/>
      <c r="Z46" s="15"/>
      <c r="AA46" s="15"/>
      <c r="AB46" s="15"/>
      <c r="AC46" s="15"/>
      <c r="AD46" s="15"/>
      <c r="AE46" s="15"/>
      <c r="AF46" s="15"/>
      <c r="AG46" s="15"/>
      <c r="AH46" s="15"/>
      <c r="AI46" s="15"/>
      <c r="AJ46" s="15"/>
      <c r="AK46" s="15"/>
      <c r="AL46" s="15"/>
      <c r="AM46" s="15"/>
      <c r="AN46" s="15"/>
      <c r="AO46" s="15"/>
      <c r="AP46" s="15"/>
      <c r="AQ46" s="15"/>
      <c r="AR46" s="15"/>
      <c r="AS46" s="39"/>
      <c r="AT46" s="15"/>
      <c r="AU46" s="39"/>
      <c r="AV46" s="15"/>
      <c r="AW46" s="39"/>
      <c r="AX46" s="39"/>
      <c r="AY46" s="15"/>
      <c r="AZ46" s="39"/>
      <c r="BA46" s="15"/>
      <c r="BB46" s="39"/>
      <c r="BC46" s="39"/>
      <c r="BD46" s="39"/>
      <c r="BE46" s="15"/>
      <c r="BF46" s="15"/>
    </row>
    <row r="47" spans="2:58" ht="16.5" customHeight="1" thickBot="1">
      <c r="B47" s="47"/>
      <c r="C47" s="87"/>
      <c r="F47" s="15" t="s">
        <v>836</v>
      </c>
      <c r="G47" s="48"/>
      <c r="H47" s="89"/>
      <c r="I47" s="89"/>
      <c r="J47" s="89"/>
      <c r="K47" s="89"/>
      <c r="L47" s="89"/>
      <c r="M47" s="89"/>
      <c r="N47" s="89"/>
      <c r="O47" s="89"/>
      <c r="P47" s="89"/>
      <c r="Q47" s="89"/>
      <c r="R47" s="89"/>
      <c r="S47" s="90"/>
      <c r="X47" s="27"/>
      <c r="Y47" s="15"/>
      <c r="Z47" s="15"/>
      <c r="AA47" s="15"/>
      <c r="AB47" s="15"/>
      <c r="AC47" s="15"/>
      <c r="AD47" s="15"/>
      <c r="AE47" s="15"/>
      <c r="AF47" s="15"/>
      <c r="AG47" s="15"/>
      <c r="AH47" s="15"/>
      <c r="AI47" s="15"/>
      <c r="AJ47" s="15"/>
      <c r="AK47" s="15"/>
      <c r="AL47" s="15"/>
      <c r="AM47" s="15"/>
      <c r="AN47" s="15"/>
      <c r="AO47" s="15"/>
      <c r="AP47" s="15"/>
      <c r="AQ47" s="15"/>
      <c r="AR47" s="15"/>
      <c r="AS47" s="39"/>
      <c r="AT47" s="15"/>
      <c r="AU47" s="39"/>
      <c r="AV47" s="15"/>
      <c r="AW47" s="39"/>
      <c r="AX47" s="39"/>
      <c r="AY47" s="15"/>
      <c r="AZ47" s="39"/>
      <c r="BA47" s="15"/>
      <c r="BB47" s="39"/>
      <c r="BC47" s="39"/>
      <c r="BD47" s="39"/>
      <c r="BE47" s="15"/>
      <c r="BF47" s="15"/>
    </row>
    <row r="48" spans="2:58" ht="16.5" customHeight="1" thickBot="1">
      <c r="B48" s="47"/>
      <c r="C48" s="15"/>
      <c r="D48" s="15"/>
      <c r="E48" s="48"/>
      <c r="F48" s="115"/>
      <c r="G48" s="116"/>
      <c r="H48" s="117" t="s">
        <v>835</v>
      </c>
      <c r="I48" s="118"/>
      <c r="J48" s="48"/>
      <c r="K48" s="48"/>
      <c r="L48" s="48"/>
      <c r="M48" s="48"/>
      <c r="N48" s="48"/>
      <c r="O48" s="48"/>
      <c r="P48" s="48"/>
      <c r="Q48" s="48"/>
      <c r="R48" s="48"/>
      <c r="S48" s="49"/>
    </row>
    <row r="49" spans="1:45" ht="15" customHeight="1" thickBot="1">
      <c r="B49" s="50"/>
      <c r="C49" s="51"/>
      <c r="D49" s="51"/>
      <c r="E49" s="51"/>
      <c r="F49" s="51"/>
      <c r="G49" s="51"/>
      <c r="H49" s="51"/>
      <c r="I49" s="51"/>
      <c r="J49" s="51"/>
      <c r="K49" s="51"/>
      <c r="L49" s="51"/>
      <c r="M49" s="51"/>
      <c r="N49" s="51"/>
      <c r="O49" s="51"/>
      <c r="P49" s="51"/>
      <c r="Q49" s="51"/>
      <c r="R49" s="51"/>
      <c r="S49" s="52"/>
    </row>
    <row r="50" spans="1:45" ht="15" customHeight="1"/>
    <row r="51" spans="1:45" ht="19.149999999999999" customHeight="1" thickBot="1"/>
    <row r="52" spans="1:45" ht="15" customHeight="1" thickTop="1">
      <c r="A52" s="53"/>
      <c r="B52" s="53"/>
      <c r="C52" s="53"/>
      <c r="D52" s="53"/>
      <c r="E52" s="53"/>
      <c r="F52" s="53"/>
      <c r="G52" s="53"/>
      <c r="H52" s="53"/>
      <c r="I52" s="53"/>
      <c r="J52" s="53"/>
      <c r="K52" s="53"/>
      <c r="L52" s="53"/>
      <c r="M52" s="53"/>
      <c r="N52" s="53"/>
      <c r="O52" s="53"/>
      <c r="P52" s="53"/>
      <c r="Q52" s="53"/>
      <c r="R52" s="53"/>
      <c r="S52" s="53"/>
      <c r="T52" s="53"/>
    </row>
    <row r="53" spans="1:45" ht="19.5" customHeight="1">
      <c r="B53" s="16" t="s">
        <v>133</v>
      </c>
    </row>
    <row r="54" spans="1:45" ht="18" customHeight="1" thickBot="1">
      <c r="B54" s="15" t="s">
        <v>134</v>
      </c>
      <c r="C54" s="7" t="s">
        <v>222</v>
      </c>
    </row>
    <row r="55" spans="1:45" s="1" customFormat="1" ht="18.75" customHeight="1">
      <c r="C55" s="9"/>
      <c r="D55" s="4" t="s">
        <v>27</v>
      </c>
      <c r="E55" s="6" t="s">
        <v>135</v>
      </c>
      <c r="F55" s="6"/>
      <c r="G55" s="6"/>
      <c r="H55" s="6"/>
      <c r="I55" s="6"/>
      <c r="J55" s="6"/>
      <c r="K55" s="6" t="s">
        <v>138</v>
      </c>
      <c r="L55" s="6"/>
      <c r="M55" s="6"/>
      <c r="N55" s="6"/>
      <c r="O55" s="6"/>
      <c r="P55" s="6"/>
      <c r="Q55" s="6"/>
      <c r="R55" s="6"/>
      <c r="S55" s="5"/>
      <c r="T55" s="7"/>
      <c r="U55" s="7"/>
      <c r="V55" s="18"/>
      <c r="W55" s="54">
        <f>COUNTIF(C55:C57,"○")</f>
        <v>0</v>
      </c>
      <c r="X55" s="7"/>
      <c r="Y55" s="7"/>
      <c r="Z55" s="7"/>
      <c r="AA55" s="7"/>
      <c r="AB55" s="7"/>
      <c r="AC55" s="7"/>
      <c r="AD55" s="3"/>
      <c r="AE55" s="3"/>
      <c r="AF55" s="3"/>
      <c r="AG55" s="3"/>
      <c r="AH55" s="3"/>
      <c r="AI55" s="3"/>
      <c r="AJ55" s="3"/>
      <c r="AK55" s="3"/>
      <c r="AL55" s="3"/>
      <c r="AM55" s="3"/>
      <c r="AN55" s="3"/>
      <c r="AO55" s="3"/>
      <c r="AP55" s="2"/>
      <c r="AQ55" s="2"/>
      <c r="AR55" s="2"/>
      <c r="AS55" s="2"/>
    </row>
    <row r="56" spans="1:45" s="1" customFormat="1" ht="19.149999999999999" customHeight="1">
      <c r="C56" s="10"/>
      <c r="D56" s="4" t="s">
        <v>29</v>
      </c>
      <c r="E56" s="6" t="s">
        <v>136</v>
      </c>
      <c r="F56" s="6"/>
      <c r="G56" s="6"/>
      <c r="H56" s="6"/>
      <c r="I56" s="6"/>
      <c r="J56" s="6"/>
      <c r="K56" s="6" t="s">
        <v>213</v>
      </c>
      <c r="L56" s="6"/>
      <c r="M56" s="6"/>
      <c r="N56" s="6"/>
      <c r="O56" s="6"/>
      <c r="P56" s="6"/>
      <c r="Q56" s="6"/>
      <c r="R56" s="6"/>
      <c r="S56" s="5"/>
      <c r="T56" s="7"/>
      <c r="U56" s="7"/>
      <c r="V56" s="18"/>
      <c r="W56" s="19" t="str">
        <f>IF(C56="○","問2以降へ","変化なし")</f>
        <v>変化なし</v>
      </c>
      <c r="X56" s="7"/>
      <c r="Y56" s="7"/>
      <c r="Z56" s="7"/>
      <c r="AA56" s="7"/>
      <c r="AB56" s="7"/>
      <c r="AC56" s="7"/>
      <c r="AD56" s="3"/>
      <c r="AE56" s="3"/>
      <c r="AF56" s="3"/>
      <c r="AG56" s="3"/>
      <c r="AH56" s="3"/>
      <c r="AI56" s="3"/>
      <c r="AJ56" s="3"/>
      <c r="AK56" s="3"/>
      <c r="AL56" s="3"/>
      <c r="AM56" s="3"/>
      <c r="AN56" s="3"/>
      <c r="AO56" s="3"/>
      <c r="AP56" s="2"/>
      <c r="AQ56" s="2"/>
      <c r="AR56" s="2"/>
      <c r="AS56" s="2"/>
    </row>
    <row r="57" spans="1:45" s="1" customFormat="1" ht="19.149999999999999" customHeight="1" thickBot="1">
      <c r="C57" s="11"/>
      <c r="D57" s="4" t="s">
        <v>31</v>
      </c>
      <c r="E57" s="6" t="s">
        <v>137</v>
      </c>
      <c r="F57" s="6"/>
      <c r="G57" s="6"/>
      <c r="H57" s="6"/>
      <c r="I57" s="6"/>
      <c r="J57" s="6"/>
      <c r="K57" s="6" t="s">
        <v>214</v>
      </c>
      <c r="L57" s="6"/>
      <c r="M57" s="6"/>
      <c r="N57" s="6"/>
      <c r="O57" s="6"/>
      <c r="P57" s="6"/>
      <c r="Q57" s="6"/>
      <c r="R57" s="6"/>
      <c r="S57" s="5"/>
      <c r="T57" s="7"/>
      <c r="U57" s="7"/>
      <c r="V57" s="18"/>
      <c r="W57" s="19" t="str">
        <f>IF(C57="○","SQ3回答後、問2以降へ","変化なし")</f>
        <v>変化なし</v>
      </c>
      <c r="X57" s="7"/>
      <c r="Y57" s="7"/>
      <c r="Z57" s="7"/>
      <c r="AA57" s="7"/>
      <c r="AB57" s="7"/>
      <c r="AC57" s="7"/>
      <c r="AD57" s="3"/>
      <c r="AE57" s="3"/>
      <c r="AF57" s="3"/>
      <c r="AG57" s="3"/>
      <c r="AH57" s="3"/>
      <c r="AI57" s="3"/>
      <c r="AJ57" s="3"/>
      <c r="AK57" s="3"/>
      <c r="AL57" s="3"/>
      <c r="AM57" s="3"/>
      <c r="AN57" s="3"/>
      <c r="AO57" s="3"/>
      <c r="AP57" s="2"/>
      <c r="AQ57" s="2"/>
      <c r="AR57" s="2"/>
      <c r="AS57" s="2"/>
    </row>
    <row r="58" spans="1:45" s="1" customFormat="1" ht="19.149999999999999" customHeight="1">
      <c r="C58" s="8"/>
      <c r="D58" s="8"/>
      <c r="T58" s="7"/>
      <c r="U58" s="7"/>
      <c r="V58" s="18"/>
      <c r="W58" s="19"/>
      <c r="X58" s="7"/>
      <c r="Y58" s="7"/>
      <c r="Z58" s="7"/>
      <c r="AA58" s="7"/>
      <c r="AB58" s="7"/>
      <c r="AC58" s="7"/>
      <c r="AD58" s="3"/>
      <c r="AE58" s="3"/>
      <c r="AF58" s="3"/>
      <c r="AG58" s="3"/>
      <c r="AH58" s="3"/>
      <c r="AI58" s="3"/>
      <c r="AJ58" s="3"/>
      <c r="AK58" s="3"/>
      <c r="AL58" s="3"/>
      <c r="AM58" s="3"/>
      <c r="AN58" s="3"/>
      <c r="AO58" s="3"/>
      <c r="AP58" s="2"/>
      <c r="AQ58" s="2"/>
      <c r="AR58" s="2"/>
      <c r="AS58" s="2"/>
    </row>
    <row r="59" spans="1:45" ht="19.149999999999999" customHeight="1"/>
  </sheetData>
  <sheetProtection sheet="1" selectLockedCells="1"/>
  <mergeCells count="19">
    <mergeCell ref="B3:S4"/>
    <mergeCell ref="B6:S7"/>
    <mergeCell ref="F40:G40"/>
    <mergeCell ref="I40:J40"/>
    <mergeCell ref="L40:M40"/>
    <mergeCell ref="N40:O40"/>
    <mergeCell ref="P40:Q40"/>
    <mergeCell ref="C30:J30"/>
    <mergeCell ref="C36:D36"/>
    <mergeCell ref="F36:G36"/>
    <mergeCell ref="I36:J36"/>
    <mergeCell ref="L36:M36"/>
    <mergeCell ref="F38:O38"/>
    <mergeCell ref="F44:O44"/>
    <mergeCell ref="F42:G42"/>
    <mergeCell ref="I42:J42"/>
    <mergeCell ref="L42:M42"/>
    <mergeCell ref="F48:G48"/>
    <mergeCell ref="H48:I48"/>
  </mergeCells>
  <phoneticPr fontId="4"/>
  <conditionalFormatting sqref="C55:C57">
    <cfRule type="expression" dxfId="796" priority="3">
      <formula>$W$55=0</formula>
    </cfRule>
    <cfRule type="expression" dxfId="795" priority="5">
      <formula>$W$55&gt;1</formula>
    </cfRule>
  </conditionalFormatting>
  <conditionalFormatting sqref="C30:J30 C33:D33 F33:H33 J33 C36:D36 F36:G36 I36:J36 L36:M36 F38:O38 F40:G40 I40:J40 L40:M40 P40:Q40 F42:G42 I42:J42 L42:M42 F44:O44">
    <cfRule type="containsBlanks" dxfId="794" priority="6">
      <formula>LEN(TRIM(C30))=0</formula>
    </cfRule>
  </conditionalFormatting>
  <conditionalFormatting sqref="F48:G48">
    <cfRule type="containsBlanks" dxfId="793" priority="1">
      <formula>LEN(TRIM(F48))=0</formula>
    </cfRule>
  </conditionalFormatting>
  <dataValidations count="2">
    <dataValidation type="list" allowBlank="1" showInputMessage="1" showErrorMessage="1" sqref="C55:C57" xr:uid="{89238D34-BFB7-4B69-AEA9-FAA3FD886DC7}">
      <formula1>$V$1:$V$2</formula1>
    </dataValidation>
    <dataValidation type="list" showInputMessage="1" showErrorMessage="1" sqref="F48:G48" xr:uid="{C9798D14-E380-4DF1-AA60-ED9B8F43A0AA}">
      <formula1>$V$1:$W$1</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B9FC-189C-41B2-82A4-69A6AE23D453}">
  <sheetPr codeName="Sheet20">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18</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146" priority="35">
      <formula>$W$22=0</formula>
    </cfRule>
    <cfRule type="expression" dxfId="145" priority="34">
      <formula>$W$22&gt;1</formula>
    </cfRule>
  </conditionalFormatting>
  <conditionalFormatting sqref="C63:C70">
    <cfRule type="expression" dxfId="144" priority="18">
      <formula>$W$63=0</formula>
    </cfRule>
  </conditionalFormatting>
  <conditionalFormatting sqref="C77:C84">
    <cfRule type="expression" dxfId="143" priority="16">
      <formula>$W$77=0</formula>
    </cfRule>
  </conditionalFormatting>
  <conditionalFormatting sqref="C91:C96">
    <cfRule type="expression" dxfId="142" priority="13">
      <formula>$W$91&gt;1</formula>
    </cfRule>
    <cfRule type="expression" dxfId="141" priority="14">
      <formula>$W$91=0</formula>
    </cfRule>
  </conditionalFormatting>
  <conditionalFormatting sqref="C7:S8">
    <cfRule type="containsBlanks" dxfId="140" priority="37">
      <formula>LEN(TRIM(C7))=0</formula>
    </cfRule>
  </conditionalFormatting>
  <conditionalFormatting sqref="C13:S19">
    <cfRule type="containsBlanks" dxfId="139" priority="38">
      <formula>LEN(TRIM(C13))=0</formula>
    </cfRule>
  </conditionalFormatting>
  <conditionalFormatting sqref="C35:S36 C39:S40 C73:S74 C87:S88 C59:S60">
    <cfRule type="containsBlanks" dxfId="138" priority="36">
      <formula>LEN(TRIM(C35))=0</formula>
    </cfRule>
  </conditionalFormatting>
  <conditionalFormatting sqref="C35:S36">
    <cfRule type="expression" dxfId="137" priority="33">
      <formula>$W$35="グレー"</formula>
    </cfRule>
    <cfRule type="expression" dxfId="136" priority="10">
      <formula>$W$26="エラー"</formula>
    </cfRule>
  </conditionalFormatting>
  <conditionalFormatting sqref="C39:S40">
    <cfRule type="expression" dxfId="135" priority="9">
      <formula>$W$32="エラー"</formula>
    </cfRule>
    <cfRule type="expression" dxfId="134" priority="32">
      <formula>$W$39="グレー"</formula>
    </cfRule>
  </conditionalFormatting>
  <conditionalFormatting sqref="C59:S60">
    <cfRule type="expression" dxfId="131" priority="2">
      <formula>$W$51="エラー"</formula>
    </cfRule>
    <cfRule type="expression" dxfId="130" priority="3">
      <formula>$W$50="エラー"</formula>
    </cfRule>
    <cfRule type="expression" dxfId="129" priority="11">
      <formula>$X$56&gt;1</formula>
    </cfRule>
    <cfRule type="expression" dxfId="128" priority="12">
      <formula>$W$59="グレー"</formula>
    </cfRule>
    <cfRule type="expression" dxfId="127" priority="1">
      <formula>$W$52="エラー"</formula>
    </cfRule>
  </conditionalFormatting>
  <conditionalFormatting sqref="C73:S74">
    <cfRule type="expression" dxfId="126" priority="17">
      <formula>$W$73="グレー"</formula>
    </cfRule>
  </conditionalFormatting>
  <conditionalFormatting sqref="C87:S88">
    <cfRule type="expression" dxfId="125" priority="15">
      <formula>$W$87="グレー"</formula>
    </cfRule>
  </conditionalFormatting>
  <conditionalFormatting sqref="N47:O56">
    <cfRule type="expression" dxfId="124" priority="31">
      <formula>$W$47&gt;1</formula>
    </cfRule>
    <cfRule type="expression" dxfId="123" priority="7">
      <formula>$W$47=0</formula>
    </cfRule>
  </conditionalFormatting>
  <conditionalFormatting sqref="N47:S47">
    <cfRule type="expression" dxfId="122" priority="28">
      <formula>$X$47&gt;1</formula>
    </cfRule>
  </conditionalFormatting>
  <conditionalFormatting sqref="N48:S48">
    <cfRule type="expression" dxfId="121" priority="27">
      <formula>$X$48&gt;1</formula>
    </cfRule>
  </conditionalFormatting>
  <conditionalFormatting sqref="N49:S49">
    <cfRule type="expression" dxfId="120" priority="26">
      <formula>$X$49&gt;1</formula>
    </cfRule>
  </conditionalFormatting>
  <conditionalFormatting sqref="N50:S50">
    <cfRule type="expression" dxfId="119" priority="25">
      <formula>$X$50&gt;1</formula>
    </cfRule>
  </conditionalFormatting>
  <conditionalFormatting sqref="N51:S51">
    <cfRule type="expression" dxfId="118" priority="24">
      <formula>$X$51&gt;1</formula>
    </cfRule>
  </conditionalFormatting>
  <conditionalFormatting sqref="N52:S52">
    <cfRule type="expression" dxfId="117" priority="23">
      <formula>$X$52&gt;1</formula>
    </cfRule>
  </conditionalFormatting>
  <conditionalFormatting sqref="N53:S53">
    <cfRule type="expression" dxfId="116" priority="22">
      <formula>$X$53&gt;1</formula>
    </cfRule>
  </conditionalFormatting>
  <conditionalFormatting sqref="N54:S54">
    <cfRule type="expression" dxfId="115" priority="21">
      <formula>$X$54&gt;1</formula>
    </cfRule>
  </conditionalFormatting>
  <conditionalFormatting sqref="N55:S55">
    <cfRule type="expression" dxfId="114" priority="20">
      <formula>$X$55&gt;1</formula>
    </cfRule>
  </conditionalFormatting>
  <conditionalFormatting sqref="N56:S56">
    <cfRule type="expression" dxfId="113" priority="19">
      <formula>$X$56&gt;1</formula>
    </cfRule>
  </conditionalFormatting>
  <conditionalFormatting sqref="P47:Q56">
    <cfRule type="expression" dxfId="112" priority="30">
      <formula>$W$48&gt;1</formula>
    </cfRule>
    <cfRule type="expression" dxfId="111" priority="6">
      <formula>$W$48=0</formula>
    </cfRule>
  </conditionalFormatting>
  <conditionalFormatting sqref="R47:S56">
    <cfRule type="expression" dxfId="110" priority="29">
      <formula>$W$49&gt;1</formula>
    </cfRule>
    <cfRule type="expression" dxfId="109" priority="8">
      <formula>$W$49=0</formula>
    </cfRule>
  </conditionalFormatting>
  <dataValidations count="1">
    <dataValidation type="list" allowBlank="1" showInputMessage="1" showErrorMessage="1" sqref="C22:C32 N47:S56 C63:C70 C77:C84 C91:C96" xr:uid="{6B93EC3E-6B0E-4408-8B5B-09BC1BEEFBED}">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51A63136-2FC6-4E39-991B-BFCAFD2A4DF0}">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1F79FF64-EEB9-4C17-8ACC-632EE0098EC4}">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2CE4-E2EF-4F90-94B5-28EDBD5FDFC5}">
  <sheetPr codeName="Sheet21">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19</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108" priority="35">
      <formula>$W$22=0</formula>
    </cfRule>
    <cfRule type="expression" dxfId="107" priority="34">
      <formula>$W$22&gt;1</formula>
    </cfRule>
  </conditionalFormatting>
  <conditionalFormatting sqref="C63:C70">
    <cfRule type="expression" dxfId="106" priority="18">
      <formula>$W$63=0</formula>
    </cfRule>
  </conditionalFormatting>
  <conditionalFormatting sqref="C77:C84">
    <cfRule type="expression" dxfId="105" priority="16">
      <formula>$W$77=0</formula>
    </cfRule>
  </conditionalFormatting>
  <conditionalFormatting sqref="C91:C96">
    <cfRule type="expression" dxfId="104" priority="13">
      <formula>$W$91&gt;1</formula>
    </cfRule>
    <cfRule type="expression" dxfId="103" priority="14">
      <formula>$W$91=0</formula>
    </cfRule>
  </conditionalFormatting>
  <conditionalFormatting sqref="C7:S8">
    <cfRule type="containsBlanks" dxfId="102" priority="37">
      <formula>LEN(TRIM(C7))=0</formula>
    </cfRule>
  </conditionalFormatting>
  <conditionalFormatting sqref="C13:S19">
    <cfRule type="containsBlanks" dxfId="101" priority="38">
      <formula>LEN(TRIM(C13))=0</formula>
    </cfRule>
  </conditionalFormatting>
  <conditionalFormatting sqref="C35:S36 C39:S40 C73:S74 C87:S88 C59:S60">
    <cfRule type="containsBlanks" dxfId="100" priority="36">
      <formula>LEN(TRIM(C35))=0</formula>
    </cfRule>
  </conditionalFormatting>
  <conditionalFormatting sqref="C35:S36">
    <cfRule type="expression" dxfId="99" priority="33">
      <formula>$W$35="グレー"</formula>
    </cfRule>
    <cfRule type="expression" dxfId="98" priority="10">
      <formula>$W$26="エラー"</formula>
    </cfRule>
  </conditionalFormatting>
  <conditionalFormatting sqref="C39:S40">
    <cfRule type="expression" dxfId="97" priority="9">
      <formula>$W$32="エラー"</formula>
    </cfRule>
    <cfRule type="expression" dxfId="96" priority="32">
      <formula>$W$39="グレー"</formula>
    </cfRule>
  </conditionalFormatting>
  <conditionalFormatting sqref="C59:S60">
    <cfRule type="expression" dxfId="93" priority="2">
      <formula>$W$51="エラー"</formula>
    </cfRule>
    <cfRule type="expression" dxfId="92" priority="3">
      <formula>$W$50="エラー"</formula>
    </cfRule>
    <cfRule type="expression" dxfId="91" priority="11">
      <formula>$X$56&gt;1</formula>
    </cfRule>
    <cfRule type="expression" dxfId="90" priority="12">
      <formula>$W$59="グレー"</formula>
    </cfRule>
    <cfRule type="expression" dxfId="89" priority="1">
      <formula>$W$52="エラー"</formula>
    </cfRule>
  </conditionalFormatting>
  <conditionalFormatting sqref="C73:S74">
    <cfRule type="expression" dxfId="88" priority="17">
      <formula>$W$73="グレー"</formula>
    </cfRule>
  </conditionalFormatting>
  <conditionalFormatting sqref="C87:S88">
    <cfRule type="expression" dxfId="87" priority="15">
      <formula>$W$87="グレー"</formula>
    </cfRule>
  </conditionalFormatting>
  <conditionalFormatting sqref="N47:O56">
    <cfRule type="expression" dxfId="86" priority="31">
      <formula>$W$47&gt;1</formula>
    </cfRule>
    <cfRule type="expression" dxfId="85" priority="7">
      <formula>$W$47=0</formula>
    </cfRule>
  </conditionalFormatting>
  <conditionalFormatting sqref="N47:S47">
    <cfRule type="expression" dxfId="84" priority="28">
      <formula>$X$47&gt;1</formula>
    </cfRule>
  </conditionalFormatting>
  <conditionalFormatting sqref="N48:S48">
    <cfRule type="expression" dxfId="83" priority="27">
      <formula>$X$48&gt;1</formula>
    </cfRule>
  </conditionalFormatting>
  <conditionalFormatting sqref="N49:S49">
    <cfRule type="expression" dxfId="82" priority="26">
      <formula>$X$49&gt;1</formula>
    </cfRule>
  </conditionalFormatting>
  <conditionalFormatting sqref="N50:S50">
    <cfRule type="expression" dxfId="81" priority="25">
      <formula>$X$50&gt;1</formula>
    </cfRule>
  </conditionalFormatting>
  <conditionalFormatting sqref="N51:S51">
    <cfRule type="expression" dxfId="80" priority="24">
      <formula>$X$51&gt;1</formula>
    </cfRule>
  </conditionalFormatting>
  <conditionalFormatting sqref="N52:S52">
    <cfRule type="expression" dxfId="79" priority="23">
      <formula>$X$52&gt;1</formula>
    </cfRule>
  </conditionalFormatting>
  <conditionalFormatting sqref="N53:S53">
    <cfRule type="expression" dxfId="78" priority="22">
      <formula>$X$53&gt;1</formula>
    </cfRule>
  </conditionalFormatting>
  <conditionalFormatting sqref="N54:S54">
    <cfRule type="expression" dxfId="77" priority="21">
      <formula>$X$54&gt;1</formula>
    </cfRule>
  </conditionalFormatting>
  <conditionalFormatting sqref="N55:S55">
    <cfRule type="expression" dxfId="76" priority="20">
      <formula>$X$55&gt;1</formula>
    </cfRule>
  </conditionalFormatting>
  <conditionalFormatting sqref="N56:S56">
    <cfRule type="expression" dxfId="75" priority="19">
      <formula>$X$56&gt;1</formula>
    </cfRule>
  </conditionalFormatting>
  <conditionalFormatting sqref="P47:Q56">
    <cfRule type="expression" dxfId="74" priority="30">
      <formula>$W$48&gt;1</formula>
    </cfRule>
    <cfRule type="expression" dxfId="73" priority="6">
      <formula>$W$48=0</formula>
    </cfRule>
  </conditionalFormatting>
  <conditionalFormatting sqref="R47:S56">
    <cfRule type="expression" dxfId="72" priority="29">
      <formula>$W$49&gt;1</formula>
    </cfRule>
    <cfRule type="expression" dxfId="71" priority="8">
      <formula>$W$49=0</formula>
    </cfRule>
  </conditionalFormatting>
  <dataValidations count="1">
    <dataValidation type="list" allowBlank="1" showInputMessage="1" showErrorMessage="1" sqref="C22:C32 N47:S56 C63:C70 C77:C84 C91:C96" xr:uid="{3CD561ED-CC56-4C28-925F-E3BAADEBB6B7}">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9A6BF287-EA2B-4C2F-A867-4942DF648517}">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76AB210F-0BC8-42A4-A659-4F660B0CC50C}">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97FB-E323-45AB-953F-28C665926BB8}">
  <sheetPr codeName="Sheet22">
    <tabColor rgb="FFFCD5B4"/>
  </sheetPr>
  <dimension ref="B1:AU104"/>
  <sheetViews>
    <sheetView showGridLines="0" topLeftCell="A6" zoomScale="85" zoomScaleNormal="85" zoomScaleSheetLayoutView="100" workbookViewId="0">
      <selection activeCell="C91" sqref="C91:C96"/>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20</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c r="O47" s="132"/>
      <c r="P47" s="131"/>
      <c r="Q47" s="132"/>
      <c r="R47" s="131"/>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c r="O53" s="128"/>
      <c r="P53" s="127"/>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c r="O56" s="130"/>
      <c r="P56" s="129"/>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70" priority="35">
      <formula>$W$22=0</formula>
    </cfRule>
    <cfRule type="expression" dxfId="69" priority="34">
      <formula>$W$22&gt;1</formula>
    </cfRule>
  </conditionalFormatting>
  <conditionalFormatting sqref="C63:C70">
    <cfRule type="expression" dxfId="68" priority="18">
      <formula>$W$63=0</formula>
    </cfRule>
  </conditionalFormatting>
  <conditionalFormatting sqref="C77:C84">
    <cfRule type="expression" dxfId="67" priority="16">
      <formula>$W$77=0</formula>
    </cfRule>
  </conditionalFormatting>
  <conditionalFormatting sqref="C91:C96">
    <cfRule type="expression" dxfId="66" priority="13">
      <formula>$W$91&gt;1</formula>
    </cfRule>
    <cfRule type="expression" dxfId="65" priority="14">
      <formula>$W$91=0</formula>
    </cfRule>
  </conditionalFormatting>
  <conditionalFormatting sqref="C7:S8">
    <cfRule type="containsBlanks" dxfId="64" priority="37">
      <formula>LEN(TRIM(C7))=0</formula>
    </cfRule>
  </conditionalFormatting>
  <conditionalFormatting sqref="C13:S19">
    <cfRule type="containsBlanks" dxfId="63" priority="38">
      <formula>LEN(TRIM(C13))=0</formula>
    </cfRule>
  </conditionalFormatting>
  <conditionalFormatting sqref="C35:S36 C39:S40 C73:S74 C87:S88 C59:S60">
    <cfRule type="containsBlanks" dxfId="62" priority="36">
      <formula>LEN(TRIM(C35))=0</formula>
    </cfRule>
  </conditionalFormatting>
  <conditionalFormatting sqref="C35:S36">
    <cfRule type="expression" dxfId="61" priority="33">
      <formula>$W$35="グレー"</formula>
    </cfRule>
    <cfRule type="expression" dxfId="60" priority="10">
      <formula>$W$26="エラー"</formula>
    </cfRule>
  </conditionalFormatting>
  <conditionalFormatting sqref="C39:S40">
    <cfRule type="expression" dxfId="59" priority="9">
      <formula>$W$32="エラー"</formula>
    </cfRule>
    <cfRule type="expression" dxfId="58" priority="32">
      <formula>$W$39="グレー"</formula>
    </cfRule>
  </conditionalFormatting>
  <conditionalFormatting sqref="C59:S60">
    <cfRule type="expression" dxfId="55" priority="2">
      <formula>$W$51="エラー"</formula>
    </cfRule>
    <cfRule type="expression" dxfId="54" priority="3">
      <formula>$W$50="エラー"</formula>
    </cfRule>
    <cfRule type="expression" dxfId="53" priority="11">
      <formula>$X$56&gt;1</formula>
    </cfRule>
    <cfRule type="expression" dxfId="52" priority="12">
      <formula>$W$59="グレー"</formula>
    </cfRule>
    <cfRule type="expression" dxfId="51" priority="1">
      <formula>$W$52="エラー"</formula>
    </cfRule>
  </conditionalFormatting>
  <conditionalFormatting sqref="C73:S74">
    <cfRule type="expression" dxfId="50" priority="17">
      <formula>$W$73="グレー"</formula>
    </cfRule>
  </conditionalFormatting>
  <conditionalFormatting sqref="C87:S88">
    <cfRule type="expression" dxfId="49" priority="15">
      <formula>$W$87="グレー"</formula>
    </cfRule>
  </conditionalFormatting>
  <conditionalFormatting sqref="N47:O56">
    <cfRule type="expression" dxfId="48" priority="31">
      <formula>$W$47&gt;1</formula>
    </cfRule>
    <cfRule type="expression" dxfId="47" priority="7">
      <formula>$W$47=0</formula>
    </cfRule>
  </conditionalFormatting>
  <conditionalFormatting sqref="N47:S47">
    <cfRule type="expression" dxfId="46" priority="28">
      <formula>$X$47&gt;1</formula>
    </cfRule>
  </conditionalFormatting>
  <conditionalFormatting sqref="N48:S48">
    <cfRule type="expression" dxfId="45" priority="27">
      <formula>$X$48&gt;1</formula>
    </cfRule>
  </conditionalFormatting>
  <conditionalFormatting sqref="N49:S49">
    <cfRule type="expression" dxfId="44" priority="26">
      <formula>$X$49&gt;1</formula>
    </cfRule>
  </conditionalFormatting>
  <conditionalFormatting sqref="N50:S50">
    <cfRule type="expression" dxfId="43" priority="25">
      <formula>$X$50&gt;1</formula>
    </cfRule>
  </conditionalFormatting>
  <conditionalFormatting sqref="N51:S51">
    <cfRule type="expression" dxfId="42" priority="24">
      <formula>$X$51&gt;1</formula>
    </cfRule>
  </conditionalFormatting>
  <conditionalFormatting sqref="N52:S52">
    <cfRule type="expression" dxfId="41" priority="23">
      <formula>$X$52&gt;1</formula>
    </cfRule>
  </conditionalFormatting>
  <conditionalFormatting sqref="N53:S53">
    <cfRule type="expression" dxfId="40" priority="22">
      <formula>$X$53&gt;1</formula>
    </cfRule>
  </conditionalFormatting>
  <conditionalFormatting sqref="N54:S54">
    <cfRule type="expression" dxfId="39" priority="21">
      <formula>$X$54&gt;1</formula>
    </cfRule>
  </conditionalFormatting>
  <conditionalFormatting sqref="N55:S55">
    <cfRule type="expression" dxfId="38" priority="20">
      <formula>$X$55&gt;1</formula>
    </cfRule>
  </conditionalFormatting>
  <conditionalFormatting sqref="N56:S56">
    <cfRule type="expression" dxfId="37" priority="19">
      <formula>$X$56&gt;1</formula>
    </cfRule>
  </conditionalFormatting>
  <conditionalFormatting sqref="P47:Q56">
    <cfRule type="expression" dxfId="36" priority="30">
      <formula>$W$48&gt;1</formula>
    </cfRule>
    <cfRule type="expression" dxfId="35" priority="6">
      <formula>$W$48=0</formula>
    </cfRule>
  </conditionalFormatting>
  <conditionalFormatting sqref="R47:S56">
    <cfRule type="expression" dxfId="34" priority="29">
      <formula>$W$49&gt;1</formula>
    </cfRule>
    <cfRule type="expression" dxfId="33" priority="8">
      <formula>$W$49=0</formula>
    </cfRule>
  </conditionalFormatting>
  <dataValidations count="1">
    <dataValidation type="list" allowBlank="1" showInputMessage="1" showErrorMessage="1" sqref="C22:C32 N47:S56 C63:C70 C77:C84 C91:C96" xr:uid="{402ED3E7-2D63-4941-8CE0-58EFDB557563}">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73F82912-C522-4433-96FB-0445D5C7E7EC}">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C3BB46E9-E48A-49CF-827C-57DA02EFFB77}">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4DF7A-5616-4E3A-9E97-5798FD7AC2AD}">
  <sheetPr codeName="Sheet23">
    <tabColor rgb="FFB7DEE8"/>
  </sheetPr>
  <dimension ref="A1:AU55"/>
  <sheetViews>
    <sheetView showGridLines="0" topLeftCell="A22" zoomScale="80" zoomScaleNormal="100" zoomScaleSheetLayoutView="100" workbookViewId="0">
      <selection activeCell="C49" sqref="C49:S50"/>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102</v>
      </c>
      <c r="C2" s="7" t="s">
        <v>103</v>
      </c>
      <c r="D2" s="7"/>
      <c r="E2" s="7"/>
      <c r="F2" s="7"/>
      <c r="G2" s="7"/>
      <c r="H2" s="7"/>
      <c r="I2" s="7"/>
      <c r="J2" s="7"/>
      <c r="K2" s="7"/>
      <c r="L2" s="7"/>
      <c r="M2" s="7"/>
      <c r="N2" s="7"/>
      <c r="O2" s="7"/>
      <c r="P2" s="7"/>
      <c r="Q2" s="7"/>
      <c r="R2" s="17"/>
      <c r="S2" s="17"/>
      <c r="T2" s="1"/>
      <c r="U2" s="7"/>
      <c r="V2" s="18" t="s">
        <v>171</v>
      </c>
      <c r="W2" s="19"/>
      <c r="X2" s="82"/>
      <c r="Y2" s="7"/>
      <c r="Z2" s="7"/>
      <c r="AA2" s="7"/>
      <c r="AB2" s="7"/>
      <c r="AC2" s="7"/>
      <c r="AD2" s="7"/>
      <c r="AE2" s="1"/>
      <c r="AF2" s="59"/>
    </row>
    <row r="3" spans="2:32" s="2" customFormat="1" ht="19.5" customHeight="1">
      <c r="C3" s="12"/>
      <c r="D3" s="67" t="s">
        <v>27</v>
      </c>
      <c r="E3" s="68" t="s">
        <v>101</v>
      </c>
      <c r="F3" s="68"/>
      <c r="G3" s="68"/>
      <c r="H3" s="68"/>
      <c r="I3" s="68"/>
      <c r="J3" s="68"/>
      <c r="K3" s="68"/>
      <c r="L3" s="68"/>
      <c r="M3" s="68"/>
      <c r="N3" s="68"/>
      <c r="O3" s="68"/>
      <c r="P3" s="68"/>
      <c r="Q3" s="68"/>
      <c r="R3" s="68"/>
      <c r="S3" s="78"/>
      <c r="V3" s="18"/>
      <c r="W3" s="80">
        <f>COUNTIF(C3:C9,"○")</f>
        <v>0</v>
      </c>
      <c r="X3" s="83"/>
    </row>
    <row r="4" spans="2:32" s="2" customFormat="1" ht="19.5" customHeight="1">
      <c r="C4" s="13"/>
      <c r="D4" s="67" t="s">
        <v>29</v>
      </c>
      <c r="E4" s="68" t="s">
        <v>104</v>
      </c>
      <c r="F4" s="68"/>
      <c r="G4" s="68"/>
      <c r="H4" s="68"/>
      <c r="I4" s="68"/>
      <c r="J4" s="68"/>
      <c r="K4" s="68"/>
      <c r="L4" s="68"/>
      <c r="M4" s="68"/>
      <c r="N4" s="68"/>
      <c r="O4" s="68"/>
      <c r="P4" s="68"/>
      <c r="Q4" s="68"/>
      <c r="R4" s="68"/>
      <c r="S4" s="69"/>
      <c r="V4" s="18"/>
      <c r="W4" s="80"/>
      <c r="X4" s="83"/>
    </row>
    <row r="5" spans="2:32" s="2" customFormat="1" ht="19.5" customHeight="1">
      <c r="C5" s="13"/>
      <c r="D5" s="67" t="s">
        <v>31</v>
      </c>
      <c r="E5" s="68" t="s">
        <v>105</v>
      </c>
      <c r="F5" s="68"/>
      <c r="G5" s="68"/>
      <c r="H5" s="68"/>
      <c r="I5" s="68"/>
      <c r="J5" s="68"/>
      <c r="K5" s="68"/>
      <c r="L5" s="68"/>
      <c r="M5" s="68"/>
      <c r="N5" s="68"/>
      <c r="O5" s="68"/>
      <c r="P5" s="68"/>
      <c r="Q5" s="68"/>
      <c r="R5" s="68"/>
      <c r="S5" s="69"/>
      <c r="V5" s="18"/>
      <c r="W5" s="80"/>
      <c r="X5" s="83"/>
    </row>
    <row r="6" spans="2:32" s="2" customFormat="1" ht="19.5" customHeight="1">
      <c r="C6" s="13"/>
      <c r="D6" s="67" t="s">
        <v>33</v>
      </c>
      <c r="E6" s="68" t="s">
        <v>106</v>
      </c>
      <c r="F6" s="68"/>
      <c r="G6" s="68"/>
      <c r="H6" s="68"/>
      <c r="I6" s="68"/>
      <c r="J6" s="68"/>
      <c r="K6" s="68"/>
      <c r="L6" s="68"/>
      <c r="M6" s="68"/>
      <c r="N6" s="68"/>
      <c r="O6" s="68"/>
      <c r="P6" s="68"/>
      <c r="Q6" s="68"/>
      <c r="R6" s="68"/>
      <c r="S6" s="69"/>
      <c r="V6" s="18"/>
      <c r="W6" s="80"/>
      <c r="X6" s="83"/>
    </row>
    <row r="7" spans="2:32" s="2" customFormat="1" ht="19.5" customHeight="1">
      <c r="C7" s="13"/>
      <c r="D7" s="70" t="s">
        <v>35</v>
      </c>
      <c r="E7" s="68" t="s">
        <v>107</v>
      </c>
      <c r="F7" s="68"/>
      <c r="G7" s="68"/>
      <c r="H7" s="68"/>
      <c r="I7" s="68"/>
      <c r="J7" s="68"/>
      <c r="K7" s="68"/>
      <c r="L7" s="68"/>
      <c r="M7" s="68"/>
      <c r="N7" s="68"/>
      <c r="O7" s="68"/>
      <c r="P7" s="68"/>
      <c r="Q7" s="68"/>
      <c r="R7" s="68"/>
      <c r="S7" s="69"/>
      <c r="V7" s="18"/>
      <c r="W7" s="80"/>
      <c r="X7" s="83"/>
    </row>
    <row r="8" spans="2:32" s="2" customFormat="1" ht="19.5" customHeight="1">
      <c r="C8" s="13"/>
      <c r="D8" s="70" t="s">
        <v>37</v>
      </c>
      <c r="E8" s="68" t="s">
        <v>108</v>
      </c>
      <c r="F8" s="68"/>
      <c r="G8" s="68"/>
      <c r="H8" s="68"/>
      <c r="I8" s="68"/>
      <c r="J8" s="68"/>
      <c r="K8" s="68"/>
      <c r="L8" s="68"/>
      <c r="M8" s="68"/>
      <c r="N8" s="68"/>
      <c r="O8" s="68"/>
      <c r="P8" s="68"/>
      <c r="Q8" s="68"/>
      <c r="R8" s="68"/>
      <c r="S8" s="69"/>
      <c r="V8" s="18"/>
      <c r="W8" s="80"/>
      <c r="X8" s="83"/>
    </row>
    <row r="9" spans="2:32" s="2" customFormat="1" ht="19.5" customHeight="1" thickBot="1">
      <c r="C9" s="14"/>
      <c r="D9" s="70" t="s">
        <v>39</v>
      </c>
      <c r="E9" s="68" t="s">
        <v>109</v>
      </c>
      <c r="F9" s="68"/>
      <c r="G9" s="68"/>
      <c r="H9" s="68"/>
      <c r="I9" s="68"/>
      <c r="J9" s="68"/>
      <c r="K9" s="68"/>
      <c r="L9" s="68"/>
      <c r="M9" s="68"/>
      <c r="N9" s="68"/>
      <c r="O9" s="68"/>
      <c r="P9" s="68"/>
      <c r="Q9" s="68"/>
      <c r="R9" s="68"/>
      <c r="S9" s="69"/>
      <c r="V9" s="18"/>
      <c r="W9" s="80" t="str">
        <f>IF(AND(C9="○",W3&gt;1),"エラー","コレクト")</f>
        <v>コレクト</v>
      </c>
      <c r="X9" s="83"/>
    </row>
    <row r="10" spans="2:32" s="2" customFormat="1" ht="7.5" customHeight="1">
      <c r="V10" s="18"/>
      <c r="W10" s="80"/>
      <c r="X10" s="83"/>
    </row>
    <row r="11" spans="2:32" s="2" customFormat="1" ht="16.5" customHeight="1" thickBot="1">
      <c r="B11" s="1"/>
      <c r="C11" s="1" t="s">
        <v>110</v>
      </c>
      <c r="D11" s="7"/>
      <c r="E11" s="7"/>
      <c r="F11" s="7"/>
      <c r="G11" s="7"/>
      <c r="H11" s="7"/>
      <c r="I11" s="7"/>
      <c r="J11" s="7"/>
      <c r="K11" s="7"/>
      <c r="L11" s="7"/>
      <c r="M11" s="7"/>
      <c r="N11" s="7"/>
      <c r="O11" s="7"/>
      <c r="P11" s="7"/>
      <c r="Q11" s="7"/>
      <c r="R11" s="7"/>
      <c r="S11" s="7"/>
      <c r="T11" s="1"/>
      <c r="U11" s="7"/>
      <c r="V11" s="18"/>
      <c r="W11" s="19"/>
      <c r="X11" s="82"/>
      <c r="Y11" s="7"/>
      <c r="Z11" s="7"/>
      <c r="AA11" s="7"/>
      <c r="AB11" s="7"/>
      <c r="AC11" s="7"/>
      <c r="AD11" s="7"/>
      <c r="AE11" s="1"/>
    </row>
    <row r="12" spans="2:32" s="2" customFormat="1" ht="15.75" customHeight="1">
      <c r="C12" s="121"/>
      <c r="D12" s="122"/>
      <c r="E12" s="122"/>
      <c r="F12" s="122"/>
      <c r="G12" s="122"/>
      <c r="H12" s="122"/>
      <c r="I12" s="122"/>
      <c r="J12" s="122"/>
      <c r="K12" s="122"/>
      <c r="L12" s="122"/>
      <c r="M12" s="122"/>
      <c r="N12" s="122"/>
      <c r="O12" s="122"/>
      <c r="P12" s="122"/>
      <c r="Q12" s="122"/>
      <c r="R12" s="122"/>
      <c r="S12" s="123"/>
      <c r="V12" s="18"/>
      <c r="W12" s="80" t="str">
        <f>IF(C8="○","変化なし","グレー")</f>
        <v>グレー</v>
      </c>
      <c r="X12" s="83"/>
    </row>
    <row r="13" spans="2:32" s="2" customFormat="1" ht="15.75" customHeight="1" thickBot="1">
      <c r="C13" s="124"/>
      <c r="D13" s="125"/>
      <c r="E13" s="125"/>
      <c r="F13" s="125"/>
      <c r="G13" s="125"/>
      <c r="H13" s="125"/>
      <c r="I13" s="125"/>
      <c r="J13" s="125"/>
      <c r="K13" s="125"/>
      <c r="L13" s="125"/>
      <c r="M13" s="125"/>
      <c r="N13" s="125"/>
      <c r="O13" s="125"/>
      <c r="P13" s="125"/>
      <c r="Q13" s="125"/>
      <c r="R13" s="125"/>
      <c r="S13" s="126"/>
      <c r="V13" s="18"/>
      <c r="W13" s="80"/>
      <c r="X13" s="83"/>
    </row>
    <row r="14" spans="2:32" ht="19.5" customHeight="1"/>
    <row r="15" spans="2:32" s="2" customFormat="1" ht="16.5" customHeight="1">
      <c r="B15" s="1" t="s">
        <v>111</v>
      </c>
      <c r="C15" s="60" t="s">
        <v>112</v>
      </c>
      <c r="D15" s="7"/>
      <c r="E15" s="7"/>
      <c r="F15" s="7"/>
      <c r="G15" s="7"/>
      <c r="H15" s="7"/>
      <c r="I15" s="7"/>
      <c r="J15" s="7"/>
      <c r="K15" s="7"/>
      <c r="L15" s="7"/>
      <c r="M15" s="7"/>
      <c r="N15" s="7"/>
      <c r="O15" s="7"/>
      <c r="P15" s="7"/>
      <c r="Q15" s="7"/>
      <c r="R15" s="7"/>
      <c r="S15" s="7"/>
      <c r="T15" s="1"/>
      <c r="U15" s="7"/>
      <c r="V15" s="18"/>
      <c r="W15" s="19"/>
      <c r="X15" s="82"/>
      <c r="Y15" s="7"/>
      <c r="Z15" s="7"/>
      <c r="AA15" s="7"/>
      <c r="AB15" s="7"/>
      <c r="AC15" s="7"/>
      <c r="AD15" s="7"/>
      <c r="AE15" s="1"/>
      <c r="AF15" s="59"/>
    </row>
    <row r="16" spans="2:32" s="2" customFormat="1" ht="31.5" customHeight="1" thickBot="1">
      <c r="C16" s="135"/>
      <c r="D16" s="136"/>
      <c r="E16" s="136"/>
      <c r="F16" s="136"/>
      <c r="G16" s="136"/>
      <c r="H16" s="136"/>
      <c r="I16" s="136"/>
      <c r="J16" s="136"/>
      <c r="K16" s="136"/>
      <c r="L16" s="136"/>
      <c r="M16" s="137"/>
      <c r="N16" s="138" t="s">
        <v>14</v>
      </c>
      <c r="O16" s="139"/>
      <c r="P16" s="138" t="s">
        <v>15</v>
      </c>
      <c r="Q16" s="139"/>
      <c r="R16" s="138" t="s">
        <v>16</v>
      </c>
      <c r="S16" s="139"/>
      <c r="V16" s="18"/>
      <c r="W16" s="80"/>
      <c r="X16" s="83"/>
    </row>
    <row r="17" spans="2:47" s="2" customFormat="1" ht="19.5" customHeight="1">
      <c r="C17" s="65" t="s">
        <v>28</v>
      </c>
      <c r="D17" s="66" t="s">
        <v>113</v>
      </c>
      <c r="E17" s="66"/>
      <c r="F17" s="66"/>
      <c r="G17" s="66"/>
      <c r="H17" s="66"/>
      <c r="I17" s="66"/>
      <c r="J17" s="66"/>
      <c r="K17" s="66"/>
      <c r="L17" s="66"/>
      <c r="M17" s="66"/>
      <c r="N17" s="145"/>
      <c r="O17" s="145"/>
      <c r="P17" s="145"/>
      <c r="Q17" s="145"/>
      <c r="R17" s="145"/>
      <c r="S17" s="145"/>
      <c r="V17" s="18"/>
      <c r="W17" s="84">
        <f>COUNTIF(N17:O22,"○")</f>
        <v>0</v>
      </c>
      <c r="X17" s="85">
        <f>COUNTIF(N17:S17,"○")</f>
        <v>0</v>
      </c>
    </row>
    <row r="18" spans="2:47" s="2" customFormat="1" ht="19.5" customHeight="1">
      <c r="C18" s="65" t="s">
        <v>30</v>
      </c>
      <c r="D18" s="66" t="s">
        <v>114</v>
      </c>
      <c r="E18" s="66"/>
      <c r="F18" s="66"/>
      <c r="G18" s="66"/>
      <c r="H18" s="66"/>
      <c r="I18" s="66"/>
      <c r="J18" s="66"/>
      <c r="K18" s="66"/>
      <c r="L18" s="66"/>
      <c r="M18" s="66"/>
      <c r="N18" s="143"/>
      <c r="O18" s="143"/>
      <c r="P18" s="143"/>
      <c r="Q18" s="143"/>
      <c r="R18" s="143"/>
      <c r="S18" s="143"/>
      <c r="V18" s="18"/>
      <c r="W18" s="84">
        <f>COUNTIF(P17:Q22,"○")</f>
        <v>0</v>
      </c>
      <c r="X18" s="85">
        <f>COUNTIF(N18:S18,"○")</f>
        <v>0</v>
      </c>
    </row>
    <row r="19" spans="2:47" s="2" customFormat="1" ht="19.5" customHeight="1">
      <c r="C19" s="65" t="s">
        <v>32</v>
      </c>
      <c r="D19" s="66" t="s">
        <v>115</v>
      </c>
      <c r="E19" s="66"/>
      <c r="F19" s="66"/>
      <c r="G19" s="66"/>
      <c r="H19" s="66"/>
      <c r="I19" s="66"/>
      <c r="J19" s="66"/>
      <c r="K19" s="66"/>
      <c r="L19" s="66"/>
      <c r="M19" s="66"/>
      <c r="N19" s="143"/>
      <c r="O19" s="143"/>
      <c r="P19" s="143"/>
      <c r="Q19" s="143"/>
      <c r="R19" s="143"/>
      <c r="S19" s="143"/>
      <c r="V19" s="18"/>
      <c r="W19" s="84">
        <f>COUNTIF(R17:S22,"○")</f>
        <v>0</v>
      </c>
      <c r="X19" s="85">
        <f t="shared" ref="X19:X22" si="0">COUNTIF(N19:S19,"○")</f>
        <v>0</v>
      </c>
    </row>
    <row r="20" spans="2:47" s="2" customFormat="1" ht="19.5" customHeight="1">
      <c r="C20" s="65" t="s">
        <v>34</v>
      </c>
      <c r="D20" s="66" t="s">
        <v>116</v>
      </c>
      <c r="E20" s="66"/>
      <c r="F20" s="66"/>
      <c r="G20" s="66"/>
      <c r="H20" s="66"/>
      <c r="I20" s="66"/>
      <c r="J20" s="66"/>
      <c r="K20" s="66"/>
      <c r="L20" s="66"/>
      <c r="M20" s="66"/>
      <c r="N20" s="143"/>
      <c r="O20" s="143"/>
      <c r="P20" s="144"/>
      <c r="Q20" s="144"/>
      <c r="R20" s="143"/>
      <c r="S20" s="143"/>
      <c r="V20" s="18"/>
      <c r="W20" s="80" t="str">
        <f>IF(AND(N22="○",W17&gt;1),"エラー","コレクト")</f>
        <v>コレクト</v>
      </c>
      <c r="X20" s="85">
        <f t="shared" si="0"/>
        <v>0</v>
      </c>
    </row>
    <row r="21" spans="2:47" s="2" customFormat="1" ht="19.5" customHeight="1">
      <c r="C21" s="65" t="s">
        <v>36</v>
      </c>
      <c r="D21" s="66" t="s">
        <v>117</v>
      </c>
      <c r="E21" s="66"/>
      <c r="F21" s="66"/>
      <c r="G21" s="66"/>
      <c r="H21" s="66"/>
      <c r="I21" s="66"/>
      <c r="J21" s="66"/>
      <c r="K21" s="66"/>
      <c r="L21" s="66"/>
      <c r="M21" s="66"/>
      <c r="N21" s="144"/>
      <c r="O21" s="144"/>
      <c r="P21" s="143"/>
      <c r="Q21" s="143"/>
      <c r="R21" s="143"/>
      <c r="S21" s="143"/>
      <c r="V21" s="18"/>
      <c r="W21" s="80" t="str">
        <f>IF(AND(P22="○",W18&gt;1),"エラー","コレクト")</f>
        <v>コレクト</v>
      </c>
      <c r="X21" s="85">
        <f t="shared" si="0"/>
        <v>0</v>
      </c>
    </row>
    <row r="22" spans="2:47" s="2" customFormat="1" ht="19.5" customHeight="1" thickBot="1">
      <c r="C22" s="65" t="s">
        <v>38</v>
      </c>
      <c r="D22" s="66" t="s">
        <v>108</v>
      </c>
      <c r="E22" s="66"/>
      <c r="F22" s="66"/>
      <c r="G22" s="66"/>
      <c r="H22" s="66"/>
      <c r="I22" s="66"/>
      <c r="J22" s="66"/>
      <c r="K22" s="66"/>
      <c r="L22" s="66"/>
      <c r="M22" s="66"/>
      <c r="N22" s="148"/>
      <c r="O22" s="148"/>
      <c r="P22" s="148"/>
      <c r="Q22" s="148"/>
      <c r="R22" s="148"/>
      <c r="S22" s="148"/>
      <c r="V22" s="18"/>
      <c r="W22" s="80" t="str">
        <f>IF(AND(R22="○",W19&gt;1),"エラー","コレクト")</f>
        <v>コレクト</v>
      </c>
      <c r="X22" s="85">
        <f t="shared" si="0"/>
        <v>0</v>
      </c>
    </row>
    <row r="23" spans="2:47" s="2" customFormat="1" ht="7.5" customHeight="1">
      <c r="V23" s="18"/>
      <c r="W23" s="80"/>
      <c r="X23" s="83"/>
    </row>
    <row r="24" spans="2:47" s="2" customFormat="1" ht="16.5" customHeight="1" thickBot="1">
      <c r="B24" s="1"/>
      <c r="C24" s="1" t="s">
        <v>118</v>
      </c>
      <c r="D24" s="7"/>
      <c r="E24" s="7"/>
      <c r="F24" s="7"/>
      <c r="G24" s="7"/>
      <c r="H24" s="7"/>
      <c r="I24" s="7"/>
      <c r="J24" s="7"/>
      <c r="K24" s="7"/>
      <c r="L24" s="7"/>
      <c r="M24" s="7"/>
      <c r="N24" s="7"/>
      <c r="O24" s="7"/>
      <c r="P24" s="7"/>
      <c r="Q24" s="7"/>
      <c r="R24" s="7"/>
      <c r="S24" s="7"/>
      <c r="T24" s="1"/>
      <c r="U24" s="7"/>
      <c r="V24" s="18"/>
      <c r="W24" s="19"/>
      <c r="X24" s="82"/>
      <c r="Y24" s="7"/>
      <c r="Z24" s="7"/>
      <c r="AA24" s="7"/>
      <c r="AB24" s="7"/>
      <c r="AC24" s="7"/>
      <c r="AD24" s="7"/>
      <c r="AE24" s="1"/>
    </row>
    <row r="25" spans="2:47" s="2" customFormat="1" ht="15.75" customHeight="1">
      <c r="C25" s="121"/>
      <c r="D25" s="122"/>
      <c r="E25" s="122"/>
      <c r="F25" s="122"/>
      <c r="G25" s="122"/>
      <c r="H25" s="122"/>
      <c r="I25" s="122"/>
      <c r="J25" s="122"/>
      <c r="K25" s="122"/>
      <c r="L25" s="122"/>
      <c r="M25" s="122"/>
      <c r="N25" s="122"/>
      <c r="O25" s="122"/>
      <c r="P25" s="122"/>
      <c r="Q25" s="122"/>
      <c r="R25" s="122"/>
      <c r="S25" s="123"/>
      <c r="V25" s="18"/>
      <c r="W25" s="80" t="str">
        <f>IF(OR(N22="○",P22="○",R22="○"),"変化なし","グレー")</f>
        <v>グレー</v>
      </c>
      <c r="X25" s="83"/>
    </row>
    <row r="26" spans="2:47" s="2" customFormat="1" ht="15.75" customHeight="1" thickBot="1">
      <c r="C26" s="124"/>
      <c r="D26" s="125"/>
      <c r="E26" s="125"/>
      <c r="F26" s="125"/>
      <c r="G26" s="125"/>
      <c r="H26" s="125"/>
      <c r="I26" s="125"/>
      <c r="J26" s="125"/>
      <c r="K26" s="125"/>
      <c r="L26" s="125"/>
      <c r="M26" s="125"/>
      <c r="N26" s="125"/>
      <c r="O26" s="125"/>
      <c r="P26" s="125"/>
      <c r="Q26" s="125"/>
      <c r="R26" s="125"/>
      <c r="S26" s="126"/>
      <c r="V26" s="18"/>
      <c r="W26" s="80"/>
      <c r="X26" s="83"/>
    </row>
    <row r="27" spans="2:47" ht="19.5" customHeight="1">
      <c r="V27" s="7"/>
    </row>
    <row r="28" spans="2:47" ht="19.5" customHeight="1">
      <c r="B28" s="16" t="s">
        <v>119</v>
      </c>
      <c r="V28" s="7"/>
    </row>
    <row r="29" spans="2:47" ht="18" customHeight="1">
      <c r="B29" s="15" t="s">
        <v>120</v>
      </c>
      <c r="V29" s="7"/>
    </row>
    <row r="30" spans="2:47" s="2" customFormat="1" ht="16.5" customHeight="1" thickBot="1">
      <c r="C30" s="62" t="s">
        <v>3</v>
      </c>
      <c r="D30" s="7" t="s">
        <v>121</v>
      </c>
      <c r="E30" s="7"/>
      <c r="F30" s="7"/>
      <c r="G30" s="7"/>
      <c r="H30" s="7"/>
      <c r="I30" s="7"/>
      <c r="J30" s="7"/>
      <c r="K30" s="7"/>
      <c r="L30" s="7"/>
      <c r="M30" s="7"/>
      <c r="N30" s="7"/>
      <c r="O30" s="7"/>
      <c r="P30" s="7"/>
      <c r="Q30" s="7"/>
      <c r="R30" s="7"/>
      <c r="S30" s="7"/>
      <c r="T30" s="1"/>
      <c r="U30" s="7"/>
      <c r="V30" s="7"/>
      <c r="W30" s="19"/>
      <c r="X30" s="82"/>
      <c r="Y30" s="7"/>
      <c r="Z30" s="7"/>
      <c r="AA30" s="7"/>
      <c r="AB30" s="7"/>
      <c r="AC30" s="7"/>
      <c r="AD30" s="7"/>
      <c r="AE30" s="1"/>
      <c r="AF30" s="59"/>
    </row>
    <row r="31" spans="2:47" s="1" customFormat="1" ht="19.5" customHeight="1">
      <c r="C31" s="9"/>
      <c r="D31" s="4" t="s">
        <v>27</v>
      </c>
      <c r="E31" s="6" t="s">
        <v>122</v>
      </c>
      <c r="F31" s="6"/>
      <c r="G31" s="6"/>
      <c r="H31" s="6"/>
      <c r="I31" s="6"/>
      <c r="J31" s="6"/>
      <c r="K31" s="6"/>
      <c r="L31" s="6"/>
      <c r="M31" s="6"/>
      <c r="N31" s="6"/>
      <c r="O31" s="6"/>
      <c r="P31" s="6"/>
      <c r="Q31" s="6"/>
      <c r="R31" s="6"/>
      <c r="S31" s="5"/>
      <c r="T31" s="7"/>
      <c r="U31" s="7"/>
      <c r="V31" s="7"/>
      <c r="W31" s="19">
        <f>COUNTIF(C31:C33,"○")</f>
        <v>0</v>
      </c>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2:47" s="1" customFormat="1" ht="19.5" customHeight="1">
      <c r="C32" s="10"/>
      <c r="D32" s="4" t="s">
        <v>29</v>
      </c>
      <c r="E32" s="6" t="s">
        <v>123</v>
      </c>
      <c r="F32" s="6"/>
      <c r="G32" s="6"/>
      <c r="H32" s="6"/>
      <c r="I32" s="6"/>
      <c r="J32" s="6"/>
      <c r="K32" s="6"/>
      <c r="L32" s="6"/>
      <c r="M32" s="6"/>
      <c r="N32" s="6"/>
      <c r="O32" s="6"/>
      <c r="P32" s="6"/>
      <c r="Q32" s="6"/>
      <c r="R32" s="6"/>
      <c r="S32" s="5"/>
      <c r="T32" s="7"/>
      <c r="U32" s="7"/>
      <c r="V32" s="7"/>
      <c r="W32" s="19"/>
      <c r="X32" s="82"/>
      <c r="Y32" s="7"/>
      <c r="Z32" s="7"/>
      <c r="AA32" s="7"/>
      <c r="AB32" s="7"/>
      <c r="AC32" s="7"/>
      <c r="AD32" s="7"/>
      <c r="AE32" s="7"/>
      <c r="AF32" s="3"/>
      <c r="AG32" s="3"/>
      <c r="AH32" s="3"/>
      <c r="AI32" s="3"/>
      <c r="AJ32" s="3"/>
      <c r="AK32" s="3"/>
      <c r="AL32" s="3"/>
      <c r="AM32" s="3"/>
      <c r="AN32" s="3"/>
      <c r="AO32" s="3"/>
      <c r="AP32" s="3"/>
      <c r="AQ32" s="3"/>
      <c r="AR32" s="2"/>
      <c r="AS32" s="2"/>
      <c r="AT32" s="2"/>
      <c r="AU32" s="2"/>
    </row>
    <row r="33" spans="2:47" s="1" customFormat="1" ht="19.5" customHeight="1" thickBot="1">
      <c r="C33" s="11"/>
      <c r="D33" s="4" t="s">
        <v>31</v>
      </c>
      <c r="E33" s="6" t="s">
        <v>124</v>
      </c>
      <c r="F33" s="6"/>
      <c r="G33" s="6"/>
      <c r="H33" s="6"/>
      <c r="I33" s="6"/>
      <c r="J33" s="6"/>
      <c r="K33" s="6"/>
      <c r="L33" s="6"/>
      <c r="M33" s="6"/>
      <c r="N33" s="6"/>
      <c r="O33" s="6"/>
      <c r="P33" s="6"/>
      <c r="Q33" s="6"/>
      <c r="R33" s="6"/>
      <c r="S33" s="5"/>
      <c r="T33" s="7"/>
      <c r="U33" s="7"/>
      <c r="V33" s="7"/>
      <c r="W33" s="19"/>
      <c r="X33" s="82"/>
      <c r="Y33" s="7"/>
      <c r="Z33" s="7"/>
      <c r="AA33" s="7"/>
      <c r="AB33" s="7"/>
      <c r="AC33" s="7"/>
      <c r="AD33" s="7"/>
      <c r="AE33" s="7"/>
      <c r="AF33" s="3"/>
      <c r="AG33" s="3"/>
      <c r="AH33" s="3"/>
      <c r="AI33" s="3"/>
      <c r="AJ33" s="3"/>
      <c r="AK33" s="3"/>
      <c r="AL33" s="3"/>
      <c r="AM33" s="3"/>
      <c r="AN33" s="3"/>
      <c r="AO33" s="3"/>
      <c r="AP33" s="3"/>
      <c r="AQ33" s="3"/>
      <c r="AR33" s="2"/>
      <c r="AS33" s="2"/>
      <c r="AT33" s="2"/>
      <c r="AU33" s="2"/>
    </row>
    <row r="34" spans="2:47" s="1" customFormat="1" ht="19.5" customHeight="1">
      <c r="C34" s="8"/>
      <c r="D34" s="8"/>
      <c r="T34" s="7"/>
      <c r="U34" s="7"/>
      <c r="V34" s="7"/>
      <c r="W34" s="19"/>
      <c r="X34" s="82"/>
      <c r="Y34" s="7"/>
      <c r="Z34" s="7"/>
      <c r="AA34" s="7"/>
      <c r="AB34" s="7"/>
      <c r="AC34" s="7"/>
      <c r="AD34" s="7"/>
      <c r="AE34" s="7"/>
      <c r="AF34" s="3"/>
      <c r="AG34" s="3"/>
      <c r="AH34" s="3"/>
      <c r="AI34" s="3"/>
      <c r="AJ34" s="3"/>
      <c r="AK34" s="3"/>
      <c r="AL34" s="3"/>
      <c r="AM34" s="3"/>
      <c r="AN34" s="3"/>
      <c r="AO34" s="3"/>
      <c r="AP34" s="3"/>
      <c r="AQ34" s="3"/>
      <c r="AR34" s="2"/>
      <c r="AS34" s="2"/>
      <c r="AT34" s="2"/>
      <c r="AU34" s="2"/>
    </row>
    <row r="35" spans="2:47" s="2" customFormat="1" ht="16.5" customHeight="1" thickBot="1">
      <c r="B35" s="1"/>
      <c r="C35" s="62" t="s">
        <v>4</v>
      </c>
      <c r="D35" s="7" t="s">
        <v>211</v>
      </c>
      <c r="E35" s="7"/>
      <c r="F35" s="7"/>
      <c r="G35" s="7"/>
      <c r="H35" s="7"/>
      <c r="I35" s="7"/>
      <c r="J35" s="7"/>
      <c r="K35" s="7"/>
      <c r="L35" s="7"/>
      <c r="M35" s="7"/>
      <c r="N35" s="7"/>
      <c r="O35" s="7"/>
      <c r="P35" s="7"/>
      <c r="Q35" s="7"/>
      <c r="R35" s="7"/>
      <c r="S35" s="17"/>
      <c r="T35" s="1"/>
      <c r="U35" s="7"/>
      <c r="V35" s="7"/>
      <c r="W35" s="19"/>
      <c r="X35" s="82"/>
      <c r="Y35" s="7"/>
      <c r="Z35" s="7"/>
      <c r="AA35" s="7"/>
      <c r="AB35" s="7"/>
      <c r="AC35" s="7"/>
      <c r="AD35" s="7"/>
      <c r="AE35" s="1"/>
      <c r="AF35" s="59"/>
    </row>
    <row r="36" spans="2:47" s="2" customFormat="1" ht="19.5" customHeight="1">
      <c r="C36" s="12"/>
      <c r="D36" s="67" t="s">
        <v>27</v>
      </c>
      <c r="E36" s="68" t="s">
        <v>125</v>
      </c>
      <c r="F36" s="68"/>
      <c r="G36" s="68"/>
      <c r="H36" s="68"/>
      <c r="I36" s="68"/>
      <c r="J36" s="68"/>
      <c r="K36" s="68"/>
      <c r="L36" s="68"/>
      <c r="M36" s="68"/>
      <c r="N36" s="68"/>
      <c r="O36" s="68"/>
      <c r="P36" s="68"/>
      <c r="Q36" s="68"/>
      <c r="R36" s="68"/>
      <c r="S36" s="78"/>
      <c r="V36" s="7"/>
      <c r="W36" s="80">
        <f>COUNTIF(C36:C41,"○")</f>
        <v>0</v>
      </c>
      <c r="X36" s="83"/>
    </row>
    <row r="37" spans="2:47" s="2" customFormat="1" ht="19.5" customHeight="1">
      <c r="C37" s="13"/>
      <c r="D37" s="67" t="s">
        <v>29</v>
      </c>
      <c r="E37" s="68" t="s">
        <v>126</v>
      </c>
      <c r="F37" s="68"/>
      <c r="G37" s="68"/>
      <c r="H37" s="68"/>
      <c r="I37" s="68"/>
      <c r="J37" s="68"/>
      <c r="K37" s="68"/>
      <c r="L37" s="68"/>
      <c r="M37" s="68"/>
      <c r="N37" s="68"/>
      <c r="O37" s="68"/>
      <c r="P37" s="68"/>
      <c r="Q37" s="68"/>
      <c r="R37" s="68"/>
      <c r="S37" s="69"/>
      <c r="V37" s="7"/>
      <c r="W37" s="80"/>
      <c r="X37" s="83"/>
    </row>
    <row r="38" spans="2:47" s="2" customFormat="1" ht="19.5" customHeight="1">
      <c r="C38" s="13"/>
      <c r="D38" s="67" t="s">
        <v>31</v>
      </c>
      <c r="E38" s="68" t="s">
        <v>127</v>
      </c>
      <c r="F38" s="68"/>
      <c r="G38" s="68"/>
      <c r="H38" s="68"/>
      <c r="I38" s="68"/>
      <c r="J38" s="68"/>
      <c r="K38" s="68"/>
      <c r="L38" s="68"/>
      <c r="M38" s="68"/>
      <c r="N38" s="68"/>
      <c r="O38" s="68"/>
      <c r="P38" s="68"/>
      <c r="Q38" s="68"/>
      <c r="R38" s="68"/>
      <c r="S38" s="69"/>
      <c r="V38" s="7"/>
      <c r="W38" s="80"/>
      <c r="X38" s="83"/>
    </row>
    <row r="39" spans="2:47" s="2" customFormat="1" ht="19.5" customHeight="1">
      <c r="C39" s="13"/>
      <c r="D39" s="67" t="s">
        <v>33</v>
      </c>
      <c r="E39" s="68" t="s">
        <v>128</v>
      </c>
      <c r="F39" s="68"/>
      <c r="G39" s="68"/>
      <c r="H39" s="68"/>
      <c r="I39" s="68"/>
      <c r="J39" s="68"/>
      <c r="K39" s="68"/>
      <c r="L39" s="68"/>
      <c r="M39" s="68"/>
      <c r="N39" s="68"/>
      <c r="O39" s="68"/>
      <c r="P39" s="68"/>
      <c r="Q39" s="68"/>
      <c r="R39" s="68"/>
      <c r="S39" s="69"/>
      <c r="V39" s="7"/>
      <c r="W39" s="80"/>
      <c r="X39" s="83"/>
    </row>
    <row r="40" spans="2:47" s="2" customFormat="1" ht="19.5" customHeight="1">
      <c r="C40" s="13"/>
      <c r="D40" s="70" t="s">
        <v>35</v>
      </c>
      <c r="E40" s="68" t="s">
        <v>108</v>
      </c>
      <c r="F40" s="68"/>
      <c r="G40" s="68"/>
      <c r="H40" s="68"/>
      <c r="I40" s="68"/>
      <c r="J40" s="68"/>
      <c r="K40" s="68"/>
      <c r="L40" s="68"/>
      <c r="M40" s="68"/>
      <c r="N40" s="68"/>
      <c r="O40" s="68"/>
      <c r="P40" s="68"/>
      <c r="Q40" s="68"/>
      <c r="R40" s="68"/>
      <c r="S40" s="69"/>
      <c r="V40" s="7"/>
      <c r="W40" s="80"/>
      <c r="X40" s="83"/>
    </row>
    <row r="41" spans="2:47" s="2" customFormat="1" ht="19.5" customHeight="1" thickBot="1">
      <c r="C41" s="14"/>
      <c r="D41" s="70" t="s">
        <v>37</v>
      </c>
      <c r="E41" s="68" t="s">
        <v>129</v>
      </c>
      <c r="F41" s="68"/>
      <c r="G41" s="68"/>
      <c r="H41" s="68"/>
      <c r="I41" s="68"/>
      <c r="J41" s="68"/>
      <c r="K41" s="68"/>
      <c r="L41" s="68"/>
      <c r="M41" s="68"/>
      <c r="N41" s="68"/>
      <c r="O41" s="68"/>
      <c r="P41" s="68"/>
      <c r="Q41" s="68"/>
      <c r="R41" s="68"/>
      <c r="S41" s="69"/>
      <c r="V41" s="18"/>
      <c r="W41" s="80" t="str">
        <f>IF(AND(C41="○",W36&gt;1),"エラー","コレクト")</f>
        <v>コレクト</v>
      </c>
      <c r="X41" s="83"/>
    </row>
    <row r="42" spans="2:47" s="2" customFormat="1" ht="7.5" customHeight="1">
      <c r="V42" s="18"/>
      <c r="W42" s="80"/>
      <c r="X42" s="83"/>
    </row>
    <row r="43" spans="2:47" s="2" customFormat="1" ht="16.5" customHeight="1" thickBot="1">
      <c r="B43" s="1"/>
      <c r="C43" s="1" t="s">
        <v>130</v>
      </c>
      <c r="D43" s="7"/>
      <c r="E43" s="7"/>
      <c r="F43" s="7"/>
      <c r="G43" s="7"/>
      <c r="H43" s="7"/>
      <c r="I43" s="7"/>
      <c r="J43" s="7"/>
      <c r="K43" s="7"/>
      <c r="L43" s="7"/>
      <c r="M43" s="7"/>
      <c r="N43" s="7"/>
      <c r="O43" s="7"/>
      <c r="P43" s="7"/>
      <c r="Q43" s="7"/>
      <c r="R43" s="7"/>
      <c r="S43" s="7"/>
      <c r="T43" s="1"/>
      <c r="U43" s="7"/>
      <c r="V43" s="18"/>
      <c r="W43" s="19"/>
      <c r="X43" s="82"/>
      <c r="Y43" s="7"/>
      <c r="Z43" s="7"/>
      <c r="AA43" s="7"/>
      <c r="AB43" s="7"/>
      <c r="AC43" s="7"/>
      <c r="AD43" s="7"/>
      <c r="AE43" s="1"/>
    </row>
    <row r="44" spans="2:47" s="2" customFormat="1" ht="15.75" customHeight="1">
      <c r="C44" s="121"/>
      <c r="D44" s="122"/>
      <c r="E44" s="122"/>
      <c r="F44" s="122"/>
      <c r="G44" s="122"/>
      <c r="H44" s="122"/>
      <c r="I44" s="122"/>
      <c r="J44" s="122"/>
      <c r="K44" s="122"/>
      <c r="L44" s="122"/>
      <c r="M44" s="122"/>
      <c r="N44" s="122"/>
      <c r="O44" s="122"/>
      <c r="P44" s="122"/>
      <c r="Q44" s="122"/>
      <c r="R44" s="122"/>
      <c r="S44" s="123"/>
      <c r="V44" s="18"/>
      <c r="W44" s="80" t="str">
        <f>IF(C40="○","変化なし","グレー")</f>
        <v>グレー</v>
      </c>
      <c r="X44" s="83"/>
    </row>
    <row r="45" spans="2:47" s="2" customFormat="1" ht="15.75" customHeight="1" thickBot="1">
      <c r="C45" s="124"/>
      <c r="D45" s="125"/>
      <c r="E45" s="125"/>
      <c r="F45" s="125"/>
      <c r="G45" s="125"/>
      <c r="H45" s="125"/>
      <c r="I45" s="125"/>
      <c r="J45" s="125"/>
      <c r="K45" s="125"/>
      <c r="L45" s="125"/>
      <c r="M45" s="125"/>
      <c r="N45" s="125"/>
      <c r="O45" s="125"/>
      <c r="P45" s="125"/>
      <c r="Q45" s="125"/>
      <c r="R45" s="125"/>
      <c r="S45" s="126"/>
      <c r="V45" s="18"/>
      <c r="W45" s="80"/>
      <c r="X45" s="83"/>
    </row>
    <row r="46" spans="2:47" ht="15" customHeight="1"/>
    <row r="47" spans="2:47" ht="15" customHeight="1">
      <c r="B47" s="16" t="s">
        <v>215</v>
      </c>
    </row>
    <row r="48" spans="2:47" ht="18" customHeight="1" thickBot="1">
      <c r="B48" s="15" t="s">
        <v>225</v>
      </c>
    </row>
    <row r="49" spans="1:19" ht="15" customHeight="1">
      <c r="C49" s="121"/>
      <c r="D49" s="122"/>
      <c r="E49" s="122"/>
      <c r="F49" s="122"/>
      <c r="G49" s="122"/>
      <c r="H49" s="122"/>
      <c r="I49" s="122"/>
      <c r="J49" s="122"/>
      <c r="K49" s="122"/>
      <c r="L49" s="122"/>
      <c r="M49" s="122"/>
      <c r="N49" s="122"/>
      <c r="O49" s="122"/>
      <c r="P49" s="122"/>
      <c r="Q49" s="122"/>
      <c r="R49" s="122"/>
      <c r="S49" s="123"/>
    </row>
    <row r="50" spans="1:19" ht="15" customHeight="1" thickBot="1">
      <c r="C50" s="124"/>
      <c r="D50" s="125"/>
      <c r="E50" s="125"/>
      <c r="F50" s="125"/>
      <c r="G50" s="125"/>
      <c r="H50" s="125"/>
      <c r="I50" s="125"/>
      <c r="J50" s="125"/>
      <c r="K50" s="125"/>
      <c r="L50" s="125"/>
      <c r="M50" s="125"/>
      <c r="N50" s="125"/>
      <c r="O50" s="125"/>
      <c r="P50" s="125"/>
      <c r="Q50" s="125"/>
      <c r="R50" s="125"/>
      <c r="S50" s="126"/>
    </row>
    <row r="51" spans="1:19" ht="15" customHeight="1"/>
    <row r="52" spans="1:19" ht="15" customHeight="1">
      <c r="A52" s="79"/>
      <c r="B52" s="146" t="s">
        <v>131</v>
      </c>
      <c r="C52" s="147"/>
      <c r="D52" s="147"/>
      <c r="E52" s="147"/>
      <c r="F52" s="147"/>
      <c r="G52" s="147"/>
      <c r="H52" s="147"/>
      <c r="I52" s="147"/>
      <c r="J52" s="147"/>
      <c r="K52" s="147"/>
      <c r="L52" s="147"/>
      <c r="M52" s="147"/>
      <c r="N52" s="147"/>
      <c r="O52" s="147"/>
      <c r="P52" s="147"/>
      <c r="Q52" s="147"/>
      <c r="R52" s="147"/>
      <c r="S52" s="147"/>
    </row>
    <row r="53" spans="1:19" ht="15" customHeight="1">
      <c r="B53" s="147"/>
      <c r="C53" s="147"/>
      <c r="D53" s="147"/>
      <c r="E53" s="147"/>
      <c r="F53" s="147"/>
      <c r="G53" s="147"/>
      <c r="H53" s="147"/>
      <c r="I53" s="147"/>
      <c r="J53" s="147"/>
      <c r="K53" s="147"/>
      <c r="L53" s="147"/>
      <c r="M53" s="147"/>
      <c r="N53" s="147"/>
      <c r="O53" s="147"/>
      <c r="P53" s="147"/>
      <c r="Q53" s="147"/>
      <c r="R53" s="147"/>
      <c r="S53" s="147"/>
    </row>
    <row r="54" spans="1:19" ht="15" customHeight="1">
      <c r="B54" s="147"/>
      <c r="C54" s="147"/>
      <c r="D54" s="147"/>
      <c r="E54" s="147"/>
      <c r="F54" s="147"/>
      <c r="G54" s="147"/>
      <c r="H54" s="147"/>
      <c r="I54" s="147"/>
      <c r="J54" s="147"/>
      <c r="K54" s="147"/>
      <c r="L54" s="147"/>
      <c r="M54" s="147"/>
      <c r="N54" s="147"/>
      <c r="O54" s="147"/>
      <c r="P54" s="147"/>
      <c r="Q54" s="147"/>
      <c r="R54" s="147"/>
      <c r="S54" s="147"/>
    </row>
    <row r="55" spans="1:19" ht="15" customHeight="1">
      <c r="B55" s="147"/>
      <c r="C55" s="147"/>
      <c r="D55" s="147"/>
      <c r="E55" s="147"/>
      <c r="F55" s="147"/>
      <c r="G55" s="147"/>
      <c r="H55" s="147"/>
      <c r="I55" s="147"/>
      <c r="J55" s="147"/>
      <c r="K55" s="147"/>
      <c r="L55" s="147"/>
      <c r="M55" s="147"/>
      <c r="N55" s="147"/>
      <c r="O55" s="147"/>
      <c r="P55" s="147"/>
      <c r="Q55" s="147"/>
      <c r="R55" s="147"/>
      <c r="S55" s="147"/>
    </row>
  </sheetData>
  <sheetProtection sheet="1" selectLockedCells="1"/>
  <mergeCells count="27">
    <mergeCell ref="R18:S18"/>
    <mergeCell ref="C44:S45"/>
    <mergeCell ref="B52:S55"/>
    <mergeCell ref="N21:O21"/>
    <mergeCell ref="P21:Q21"/>
    <mergeCell ref="R21:S21"/>
    <mergeCell ref="N22:O22"/>
    <mergeCell ref="P22:Q22"/>
    <mergeCell ref="R22:S22"/>
    <mergeCell ref="C25:S26"/>
    <mergeCell ref="C49:S50"/>
    <mergeCell ref="C12:S13"/>
    <mergeCell ref="N19:O19"/>
    <mergeCell ref="P19:Q19"/>
    <mergeCell ref="R19:S19"/>
    <mergeCell ref="N20:O20"/>
    <mergeCell ref="P20:Q20"/>
    <mergeCell ref="R20:S20"/>
    <mergeCell ref="C16:M16"/>
    <mergeCell ref="N16:O16"/>
    <mergeCell ref="P16:Q16"/>
    <mergeCell ref="R16:S16"/>
    <mergeCell ref="N17:O17"/>
    <mergeCell ref="P17:Q17"/>
    <mergeCell ref="R17:S17"/>
    <mergeCell ref="N18:O18"/>
    <mergeCell ref="P18:Q18"/>
  </mergeCells>
  <phoneticPr fontId="4"/>
  <conditionalFormatting sqref="C3:C9">
    <cfRule type="expression" dxfId="31" priority="32">
      <formula>$W$9="エラー"</formula>
    </cfRule>
    <cfRule type="expression" dxfId="30" priority="33">
      <formula>$W$3=0</formula>
    </cfRule>
  </conditionalFormatting>
  <conditionalFormatting sqref="C31:C33">
    <cfRule type="expression" dxfId="29" priority="28">
      <formula>$W$31&gt;1</formula>
    </cfRule>
    <cfRule type="expression" dxfId="28" priority="29">
      <formula>$W$31=0</formula>
    </cfRule>
  </conditionalFormatting>
  <conditionalFormatting sqref="C36:C41">
    <cfRule type="expression" dxfId="27" priority="27">
      <formula>$W$36=0</formula>
    </cfRule>
    <cfRule type="expression" dxfId="26" priority="26">
      <formula>$W$41="エラー"</formula>
    </cfRule>
  </conditionalFormatting>
  <conditionalFormatting sqref="C12:S13 C44:S45 C25:S26">
    <cfRule type="containsBlanks" dxfId="25" priority="34">
      <formula>LEN(TRIM(C12))=0</formula>
    </cfRule>
  </conditionalFormatting>
  <conditionalFormatting sqref="C12:S13">
    <cfRule type="expression" dxfId="24" priority="13">
      <formula>$W$9="エラー"</formula>
    </cfRule>
    <cfRule type="expression" dxfId="23" priority="30">
      <formula>$W$12="グレー"</formula>
    </cfRule>
  </conditionalFormatting>
  <conditionalFormatting sqref="C25:S26">
    <cfRule type="expression" dxfId="21" priority="15">
      <formula>$W$25="グレー"</formula>
    </cfRule>
    <cfRule type="expression" dxfId="20" priority="4">
      <formula>$W$22="エラー"</formula>
    </cfRule>
    <cfRule type="expression" dxfId="19" priority="5">
      <formula>$W$21="エラー"</formula>
    </cfRule>
    <cfRule type="expression" dxfId="18" priority="6">
      <formula>$W$20="エラー"</formula>
    </cfRule>
    <cfRule type="expression" dxfId="17" priority="14">
      <formula>$X$22&gt;1</formula>
    </cfRule>
  </conditionalFormatting>
  <conditionalFormatting sqref="C44:S45">
    <cfRule type="expression" dxfId="16" priority="25">
      <formula>$W$44="グレー"</formula>
    </cfRule>
    <cfRule type="expression" dxfId="15" priority="12">
      <formula>$W$41="エラー"</formula>
    </cfRule>
  </conditionalFormatting>
  <conditionalFormatting sqref="C49:S50">
    <cfRule type="containsBlanks" dxfId="14" priority="3">
      <formula>LEN(TRIM(C49))=0</formula>
    </cfRule>
    <cfRule type="expression" dxfId="13" priority="1">
      <formula>$W$41="エラー"</formula>
    </cfRule>
    <cfRule type="expression" dxfId="12" priority="2">
      <formula>$W$44="グレー"</formula>
    </cfRule>
  </conditionalFormatting>
  <conditionalFormatting sqref="N17:O22">
    <cfRule type="expression" dxfId="11" priority="23">
      <formula>$W$17&gt;1</formula>
    </cfRule>
    <cfRule type="expression" dxfId="10" priority="10">
      <formula>$W$17=0</formula>
    </cfRule>
  </conditionalFormatting>
  <conditionalFormatting sqref="N17:S17">
    <cfRule type="expression" dxfId="9" priority="17">
      <formula>$X$17&gt;1</formula>
    </cfRule>
  </conditionalFormatting>
  <conditionalFormatting sqref="N18:S18">
    <cfRule type="expression" dxfId="8" priority="16">
      <formula>$X$18&gt;1</formula>
    </cfRule>
  </conditionalFormatting>
  <conditionalFormatting sqref="N19:S19">
    <cfRule type="expression" dxfId="7" priority="18">
      <formula>$X$19&gt;1</formula>
    </cfRule>
  </conditionalFormatting>
  <conditionalFormatting sqref="N20:S20">
    <cfRule type="expression" dxfId="6" priority="19">
      <formula>$X$20&gt;1</formula>
    </cfRule>
  </conditionalFormatting>
  <conditionalFormatting sqref="N21:S21">
    <cfRule type="expression" dxfId="5" priority="20">
      <formula>$X$21&gt;1</formula>
    </cfRule>
  </conditionalFormatting>
  <conditionalFormatting sqref="N22:S22">
    <cfRule type="expression" dxfId="4" priority="21">
      <formula>$X$22&gt;1</formula>
    </cfRule>
  </conditionalFormatting>
  <conditionalFormatting sqref="P17:Q22">
    <cfRule type="expression" dxfId="3" priority="22">
      <formula>$W$18&gt;1</formula>
    </cfRule>
    <cfRule type="expression" dxfId="2" priority="9">
      <formula>$W$18=0</formula>
    </cfRule>
  </conditionalFormatting>
  <conditionalFormatting sqref="R17:S22">
    <cfRule type="expression" dxfId="1" priority="24">
      <formula>$W$19&gt;1</formula>
    </cfRule>
    <cfRule type="expression" dxfId="0" priority="8">
      <formula>$W$19=0</formula>
    </cfRule>
  </conditionalFormatting>
  <dataValidations count="1">
    <dataValidation type="list" allowBlank="1" showInputMessage="1" showErrorMessage="1" sqref="C3:C9 C36:C41 C31:C33 N17:S22" xr:uid="{E4152F1E-9A51-4990-978C-5659FEEC053D}">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1" id="{69611995-D1CD-4119-AF99-342E8ED4DFD0}">
            <xm:f>'1調査票（問１）'!$W$57="SQ3回答後、問2以降へ"</xm:f>
            <x14:dxf>
              <fill>
                <patternFill>
                  <bgColor rgb="FF808080"/>
                </patternFill>
              </fill>
            </x14:dxf>
          </x14:cfRule>
          <xm:sqref>C3:C9 C12:S13</xm:sqref>
        </x14:conditionalFormatting>
        <x14:conditionalFormatting xmlns:xm="http://schemas.microsoft.com/office/excel/2006/main">
          <x14:cfRule type="expression" priority="7" id="{9A1B829F-79BA-4992-8BA5-E4F493AAECAF}">
            <xm:f>'1調査票（問１）'!$W$56="問2以降へ"</xm:f>
            <x14:dxf>
              <fill>
                <patternFill>
                  <bgColor rgb="FF808080"/>
                </patternFill>
              </fill>
            </x14:dxf>
          </x14:cfRule>
          <xm:sqref>C25:S26 C3:C9 C12:S13 N17:S22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14B4-7F8F-4463-A88A-163A6E1B2E42}">
  <sheetPr codeName="Sheet24"/>
  <dimension ref="A1:K594"/>
  <sheetViews>
    <sheetView topLeftCell="A34" workbookViewId="0">
      <selection activeCell="B40" sqref="B40"/>
    </sheetView>
  </sheetViews>
  <sheetFormatPr defaultRowHeight="18.75"/>
  <cols>
    <col min="1" max="1" width="28.75" customWidth="1"/>
    <col min="2" max="2" width="25.75" customWidth="1"/>
  </cols>
  <sheetData>
    <row r="1" spans="1:11">
      <c r="B1" t="s">
        <v>834</v>
      </c>
    </row>
    <row r="2" spans="1:11">
      <c r="A2" t="s">
        <v>244</v>
      </c>
      <c r="B2" t="str">
        <f>IF('1調査票（問１）'!C30="","-",'1調査票（問１）'!C30)</f>
        <v>-</v>
      </c>
    </row>
    <row r="3" spans="1:11">
      <c r="A3" t="s">
        <v>243</v>
      </c>
      <c r="B3" t="str">
        <f>IF(C3="","-",ASC(_xlfn.CONCAT(C3,D3,"-",E3,F3,G3,"-",H3)))</f>
        <v>-</v>
      </c>
      <c r="C3" t="str">
        <f>IF('1調査票（問１）'!C33="","",'1調査票（問１）'!C33)</f>
        <v/>
      </c>
      <c r="D3" t="str">
        <f>IF('1調査票（問１）'!D33="","",'1調査票（問１）'!D33)</f>
        <v/>
      </c>
      <c r="E3" t="str">
        <f>IF('1調査票（問１）'!F33="","",'1調査票（問１）'!F33)</f>
        <v/>
      </c>
      <c r="F3" t="str">
        <f>IF('1調査票（問１）'!G33="","",'1調査票（問１）'!G33)</f>
        <v/>
      </c>
      <c r="G3" t="str">
        <f>IF('1調査票（問１）'!H33="","",'1調査票（問１）'!H33)</f>
        <v/>
      </c>
      <c r="H3" t="str">
        <f>IF('1調査票（問１）'!J33="","",'1調査票（問１）'!J33)</f>
        <v/>
      </c>
    </row>
    <row r="4" spans="1:11">
      <c r="A4" t="s">
        <v>245</v>
      </c>
      <c r="B4" t="str">
        <f>IF(_xlfn.CONCAT(IF(C4="","",C4&amp;D4),IF(E4="","",E4&amp;F4),IF(G4="","",G4&amp;H4),IF(I4="","",I4&amp;J4))="","-",_xlfn.CONCAT(IF(C4="","",C4&amp;D4),IF(E4="","",E4&amp;F4),IF(G4="","",G4&amp;H4),IF(I4="","",I4&amp;J4)))</f>
        <v>-</v>
      </c>
      <c r="C4" t="str">
        <f>IF(RIGHT('1調査票（問１）'!C36,1)="局",LEFT('1調査票（問１）'!C36,LEN('1調査票（問１）'!C36)-1),IF('1調査票（問１）'!C36="","",'1調査票（問１）'!C36))</f>
        <v/>
      </c>
      <c r="D4" t="s">
        <v>143</v>
      </c>
      <c r="E4" t="str">
        <f>IF(RIGHT('1調査票（問１）'!F36,1)="部",LEFT('1調査票（問１）'!F36,LEN('1調査票（問１）'!F36)-1),IF('1調査票（問１）'!F36="","",'1調査票（問１）'!F36))</f>
        <v/>
      </c>
      <c r="F4" t="s">
        <v>144</v>
      </c>
      <c r="G4" t="str">
        <f>IF(RIGHT('1調査票（問１）'!I36,1)="課",LEFT('1調査票（問１）'!I36,LEN('1調査票（問１）'!I36)-1),IF('1調査票（問１）'!I36="","",'1調査票（問１）'!I36))</f>
        <v/>
      </c>
      <c r="H4" t="s">
        <v>145</v>
      </c>
      <c r="I4" t="str">
        <f>IF(RIGHT('1調査票（問１）'!L36,1)="係",LEFT('1調査票（問１）'!L36,LEN('1調査票（問１）'!L36)-1),IF('1調査票（問１）'!L36="","",'1調査票（問１）'!L36))</f>
        <v/>
      </c>
      <c r="J4" t="s">
        <v>146</v>
      </c>
      <c r="K4">
        <f>COUNTBLANK(C4:J4)</f>
        <v>4</v>
      </c>
    </row>
    <row r="5" spans="1:11">
      <c r="A5" t="s">
        <v>246</v>
      </c>
      <c r="B5" t="str">
        <f>IF('1調査票（問１）'!F38="","-",'1調査票（問１）'!F38)</f>
        <v>-</v>
      </c>
    </row>
    <row r="6" spans="1:11">
      <c r="A6" t="s">
        <v>247</v>
      </c>
      <c r="B6" t="str">
        <f>IF(C6="","-",_xlfn.CONCAT(C6:G6))</f>
        <v>-</v>
      </c>
      <c r="C6" t="str">
        <f>IF('1調査票（問１）'!F40="","",'1調査票（問１）'!F40)</f>
        <v/>
      </c>
      <c r="D6" t="s">
        <v>838</v>
      </c>
      <c r="E6" t="str">
        <f>IF('1調査票（問１）'!I40="","",'1調査票（問１）'!I40)</f>
        <v/>
      </c>
      <c r="F6" t="s">
        <v>838</v>
      </c>
      <c r="G6" t="str">
        <f>IF('1調査票（問１）'!L40="","",'1調査票（問１）'!L40)</f>
        <v/>
      </c>
    </row>
    <row r="7" spans="1:11">
      <c r="A7" t="s">
        <v>839</v>
      </c>
      <c r="B7" t="str">
        <f>IF('1調査票（問１）'!P40="","-",'1調査票（問１）'!P40)</f>
        <v>-</v>
      </c>
    </row>
    <row r="8" spans="1:11">
      <c r="A8" t="s">
        <v>248</v>
      </c>
      <c r="B8" t="str">
        <f>IF(C8="","-",_xlfn.CONCAT(C8:G8))</f>
        <v>-</v>
      </c>
      <c r="C8" t="str">
        <f>IF('1調査票（問１）'!F42="","",'1調査票（問１）'!F42)</f>
        <v/>
      </c>
      <c r="D8" t="s">
        <v>838</v>
      </c>
      <c r="E8" t="str">
        <f>IF('1調査票（問１）'!I42="","",'1調査票（問１）'!I42)</f>
        <v/>
      </c>
      <c r="F8" t="s">
        <v>838</v>
      </c>
      <c r="G8" t="str">
        <f>IF('1調査票（問１）'!L42="","",'1調査票（問１）'!L42)</f>
        <v/>
      </c>
    </row>
    <row r="9" spans="1:11">
      <c r="A9" t="s">
        <v>249</v>
      </c>
      <c r="B9" t="str">
        <f>IF('1調査票（問１）'!F44="","-",'1調査票（問１）'!F44)</f>
        <v>-</v>
      </c>
    </row>
    <row r="10" spans="1:11">
      <c r="A10" t="s">
        <v>837</v>
      </c>
      <c r="B10" t="str">
        <f>IF('1調査票（問１）'!F48="○",1,"-")</f>
        <v>-</v>
      </c>
    </row>
    <row r="11" spans="1:11">
      <c r="A11" t="s">
        <v>250</v>
      </c>
      <c r="B11" t="str">
        <f>IFERROR(ASC(VLOOKUP("○",'1調査票（問１）'!C55:D57,2,0)),"-")</f>
        <v>-</v>
      </c>
    </row>
    <row r="12" spans="1:11">
      <c r="A12" t="s">
        <v>251</v>
      </c>
      <c r="B12" s="95" t="str">
        <f>IF('2調査票（SQ1）(1)'!$C$7="","-",'2調査票（SQ1）(1)'!$C$7)</f>
        <v>-</v>
      </c>
    </row>
    <row r="13" spans="1:11">
      <c r="A13" t="s">
        <v>252</v>
      </c>
      <c r="B13" s="95" t="str">
        <f>IF('2調査票（SQ1）(1)'!$C$13="","-",'2調査票（SQ1）(1)'!$C$13)</f>
        <v>-</v>
      </c>
    </row>
    <row r="14" spans="1:11">
      <c r="A14" t="s">
        <v>253</v>
      </c>
      <c r="B14" s="95" t="str">
        <f>IFERROR(ASC(VLOOKUP("○",'2調査票（SQ1）(1)'!$C$22:$D$32,2,0)),"-")</f>
        <v>-</v>
      </c>
    </row>
    <row r="15" spans="1:11">
      <c r="A15" t="s">
        <v>254</v>
      </c>
      <c r="B15" s="95" t="str">
        <f>IF('2調査票（SQ1）(1)'!$C$35="","-",'2調査票（SQ1）(1)'!$C$35)</f>
        <v>-</v>
      </c>
    </row>
    <row r="16" spans="1:11">
      <c r="A16" t="s">
        <v>255</v>
      </c>
      <c r="B16" s="95" t="str">
        <f>IF('2調査票（SQ1）(1)'!$C$39="","-",'2調査票（SQ1）(1)'!$C$39)</f>
        <v>-</v>
      </c>
    </row>
    <row r="17" spans="1:2">
      <c r="A17" t="s">
        <v>256</v>
      </c>
      <c r="B17" s="95" t="str">
        <f>IFERROR(INDEX('2調査票（SQ1）(1)'!$C$47:$S$56,MATCH("○",'2調査票（SQ1）(1)'!$N$47:$N$56,0),1),"-")</f>
        <v>-</v>
      </c>
    </row>
    <row r="18" spans="1:2">
      <c r="A18" t="s">
        <v>257</v>
      </c>
      <c r="B18" s="95" t="str">
        <f>IFERROR(INDEX('2調査票（SQ1）(1)'!$C$47:$S$56,MATCH("○",'2調査票（SQ1）(1)'!$P$47:$P$56,0),1),"-")</f>
        <v>-</v>
      </c>
    </row>
    <row r="19" spans="1:2">
      <c r="A19" t="s">
        <v>258</v>
      </c>
      <c r="B19" s="95" t="str">
        <f>IFERROR(INDEX('2調査票（SQ1）(1)'!$C$47:$S$56,MATCH("○",'2調査票（SQ1）(1)'!$R$47:$R$56,0),1),"-")</f>
        <v>-</v>
      </c>
    </row>
    <row r="20" spans="1:2">
      <c r="A20" t="s">
        <v>259</v>
      </c>
      <c r="B20" s="95" t="str">
        <f>IF('2調査票（SQ1）(1)'!$C$59="","-",'2調査票（SQ1）(1)'!$C$59)</f>
        <v>-</v>
      </c>
    </row>
    <row r="21" spans="1:2">
      <c r="A21" t="s">
        <v>260</v>
      </c>
      <c r="B21" s="95">
        <f>IF('2調査票（SQ1）(1)'!$C$63="○",1,0)</f>
        <v>0</v>
      </c>
    </row>
    <row r="22" spans="1:2">
      <c r="A22" t="s">
        <v>261</v>
      </c>
      <c r="B22" s="95">
        <f>IF('2調査票（SQ1）(1)'!$C$64="○",1,0)</f>
        <v>0</v>
      </c>
    </row>
    <row r="23" spans="1:2">
      <c r="A23" t="s">
        <v>262</v>
      </c>
      <c r="B23" s="95">
        <f>IF('2調査票（SQ1）(1)'!$C$65="○",1,0)</f>
        <v>0</v>
      </c>
    </row>
    <row r="24" spans="1:2">
      <c r="A24" t="s">
        <v>263</v>
      </c>
      <c r="B24" s="95">
        <f>IF('2調査票（SQ1）(1)'!$C$66="○",1,0)</f>
        <v>0</v>
      </c>
    </row>
    <row r="25" spans="1:2">
      <c r="A25" t="s">
        <v>264</v>
      </c>
      <c r="B25" s="95">
        <f>IF('2調査票（SQ1）(1)'!$C$67="○",1,0)</f>
        <v>0</v>
      </c>
    </row>
    <row r="26" spans="1:2">
      <c r="A26" t="s">
        <v>265</v>
      </c>
      <c r="B26" s="95">
        <f>IF('2調査票（SQ1）(1)'!$C$68="○",1,0)</f>
        <v>0</v>
      </c>
    </row>
    <row r="27" spans="1:2">
      <c r="A27" t="s">
        <v>266</v>
      </c>
      <c r="B27" s="95">
        <f>IF('2調査票（SQ1）(1)'!$C$69="○",1,0)</f>
        <v>0</v>
      </c>
    </row>
    <row r="28" spans="1:2">
      <c r="A28" t="s">
        <v>267</v>
      </c>
      <c r="B28" s="95">
        <f>IF('2調査票（SQ1）(1)'!$C$70="○",1,0)</f>
        <v>0</v>
      </c>
    </row>
    <row r="29" spans="1:2">
      <c r="A29" t="s">
        <v>268</v>
      </c>
      <c r="B29" s="95" t="str">
        <f>IF('2調査票（SQ1）(1)'!$C$73="","-",'2調査票（SQ1）(1)'!$C$73)</f>
        <v>-</v>
      </c>
    </row>
    <row r="30" spans="1:2">
      <c r="A30" t="s">
        <v>269</v>
      </c>
      <c r="B30" s="95">
        <f>IF('2調査票（SQ1）(1)'!$C$77="○",1,0)</f>
        <v>0</v>
      </c>
    </row>
    <row r="31" spans="1:2">
      <c r="A31" t="s">
        <v>270</v>
      </c>
      <c r="B31" s="95">
        <f>IF('2調査票（SQ1）(1)'!$C$78="○",1,0)</f>
        <v>0</v>
      </c>
    </row>
    <row r="32" spans="1:2">
      <c r="A32" t="s">
        <v>271</v>
      </c>
      <c r="B32" s="95">
        <f>IF('2調査票（SQ1）(1)'!$C$79="○",1,0)</f>
        <v>0</v>
      </c>
    </row>
    <row r="33" spans="1:2">
      <c r="A33" t="s">
        <v>272</v>
      </c>
      <c r="B33" s="95">
        <f>IF('2調査票（SQ1）(1)'!$C$80="○",1,0)</f>
        <v>0</v>
      </c>
    </row>
    <row r="34" spans="1:2">
      <c r="A34" t="s">
        <v>273</v>
      </c>
      <c r="B34" s="95">
        <f>IF('2調査票（SQ1）(1)'!$C$81="○",1,0)</f>
        <v>0</v>
      </c>
    </row>
    <row r="35" spans="1:2">
      <c r="A35" t="s">
        <v>274</v>
      </c>
      <c r="B35" s="95">
        <f>IF('2調査票（SQ1）(1)'!$C$82="○",1,0)</f>
        <v>0</v>
      </c>
    </row>
    <row r="36" spans="1:2">
      <c r="A36" t="s">
        <v>275</v>
      </c>
      <c r="B36" s="95">
        <f>IF('2調査票（SQ1）(1)'!$C$83="○",1,0)</f>
        <v>0</v>
      </c>
    </row>
    <row r="37" spans="1:2">
      <c r="A37" t="s">
        <v>276</v>
      </c>
      <c r="B37" s="95">
        <f>IF('2調査票（SQ1）(1)'!$C$84="○",1,0)</f>
        <v>0</v>
      </c>
    </row>
    <row r="38" spans="1:2">
      <c r="A38" t="s">
        <v>277</v>
      </c>
      <c r="B38" s="95" t="str">
        <f>IF('2調査票（SQ1）(1)'!$C$87="","-",'2調査票（SQ1）(1)'!$C$87)</f>
        <v>-</v>
      </c>
    </row>
    <row r="39" spans="1:2">
      <c r="A39" t="s">
        <v>278</v>
      </c>
      <c r="B39" s="95" t="str">
        <f>IFERROR(ASC(VLOOKUP("○",'2調査票（SQ1）(1)'!$C$91:$D$96,2,0)),"-")</f>
        <v>-</v>
      </c>
    </row>
    <row r="40" spans="1:2">
      <c r="A40" t="s">
        <v>279</v>
      </c>
      <c r="B40" s="95" t="str">
        <f>IF('2調査票（SQ1）(2)'!$C$7="","-",'2調査票（SQ1）(2)'!$C$7)</f>
        <v>-</v>
      </c>
    </row>
    <row r="41" spans="1:2">
      <c r="A41" t="s">
        <v>280</v>
      </c>
      <c r="B41" s="95" t="str">
        <f>IF('2調査票（SQ1）(2)'!$C$13="","-",'2調査票（SQ1）(2)'!$C$13)</f>
        <v>-</v>
      </c>
    </row>
    <row r="42" spans="1:2">
      <c r="A42" t="s">
        <v>281</v>
      </c>
      <c r="B42" s="95" t="str">
        <f>IFERROR(ASC(VLOOKUP("○",'2調査票（SQ1）(2)'!$C$22:$D$32,2,0)),"-")</f>
        <v>-</v>
      </c>
    </row>
    <row r="43" spans="1:2">
      <c r="A43" t="s">
        <v>282</v>
      </c>
      <c r="B43" s="95">
        <f>IF('2調査票（SQ1）(2)'!$C$35="","-",'2調査票（SQ1）(2)'!$C$35)</f>
        <v>1</v>
      </c>
    </row>
    <row r="44" spans="1:2">
      <c r="A44" t="s">
        <v>283</v>
      </c>
      <c r="B44" s="95">
        <f>IF('2調査票（SQ1）(2)'!$C$39="","-",'2調査票（SQ1）(2)'!$C$39)</f>
        <v>2</v>
      </c>
    </row>
    <row r="45" spans="1:2">
      <c r="A45" t="s">
        <v>284</v>
      </c>
      <c r="B45" s="95" t="str">
        <f>IFERROR(INDEX('2調査票（SQ1）(1)'!$C$47:$S$56,MATCH("○",'2調査票（SQ1）(1)'!$N$47:$N$56,0),1),"-")</f>
        <v>-</v>
      </c>
    </row>
    <row r="46" spans="1:2">
      <c r="A46" t="s">
        <v>285</v>
      </c>
      <c r="B46" s="95" t="str">
        <f>IFERROR(INDEX('2調査票（SQ1）(2)'!$C$47:$S$56,MATCH("○",'2調査票（SQ1）(2)'!$P$47:$P$56,0),1),"-")</f>
        <v>-</v>
      </c>
    </row>
    <row r="47" spans="1:2">
      <c r="A47" t="s">
        <v>286</v>
      </c>
      <c r="B47" s="95" t="str">
        <f>IFERROR(INDEX('2調査票（SQ1）(2)'!$C$47:$S$56,MATCH("○",'2調査票（SQ1）(2)'!$R$47:$R$56,0),1),"-")</f>
        <v>-</v>
      </c>
    </row>
    <row r="48" spans="1:2">
      <c r="A48" t="s">
        <v>287</v>
      </c>
      <c r="B48" s="95" t="str">
        <f>IF('2調査票（SQ1）(2)'!$C$59="","-",'2調査票（SQ1）(2)'!$C$59)</f>
        <v>-</v>
      </c>
    </row>
    <row r="49" spans="1:2">
      <c r="A49" t="s">
        <v>288</v>
      </c>
      <c r="B49" s="95">
        <f>IF('2調査票（SQ1）(2)'!$C$63="○",1,0)</f>
        <v>0</v>
      </c>
    </row>
    <row r="50" spans="1:2">
      <c r="A50" t="s">
        <v>289</v>
      </c>
      <c r="B50" s="95">
        <f>IF('2調査票（SQ1）(2)'!$C$64="○",1,0)</f>
        <v>0</v>
      </c>
    </row>
    <row r="51" spans="1:2">
      <c r="A51" t="s">
        <v>290</v>
      </c>
      <c r="B51" s="95">
        <f>IF('2調査票（SQ1）(2)'!$C$65="○",1,0)</f>
        <v>0</v>
      </c>
    </row>
    <row r="52" spans="1:2">
      <c r="A52" t="s">
        <v>291</v>
      </c>
      <c r="B52" s="95">
        <f>IF('2調査票（SQ1）(2)'!$C$66="○",1,0)</f>
        <v>0</v>
      </c>
    </row>
    <row r="53" spans="1:2">
      <c r="A53" t="s">
        <v>292</v>
      </c>
      <c r="B53" s="95">
        <f>IF('2調査票（SQ1）(2)'!$C$67="○",1,0)</f>
        <v>0</v>
      </c>
    </row>
    <row r="54" spans="1:2">
      <c r="A54" t="s">
        <v>293</v>
      </c>
      <c r="B54" s="95">
        <f>IF('2調査票（SQ1）(2)'!$C$68="○",1,0)</f>
        <v>0</v>
      </c>
    </row>
    <row r="55" spans="1:2">
      <c r="A55" t="s">
        <v>294</v>
      </c>
      <c r="B55" s="95">
        <f>IF('2調査票（SQ1）(2)'!$C$69="○",1,0)</f>
        <v>0</v>
      </c>
    </row>
    <row r="56" spans="1:2">
      <c r="A56" t="s">
        <v>295</v>
      </c>
      <c r="B56" s="95">
        <f>IF('2調査票（SQ1）(2)'!$C$70="○",1,0)</f>
        <v>0</v>
      </c>
    </row>
    <row r="57" spans="1:2">
      <c r="A57" t="s">
        <v>296</v>
      </c>
      <c r="B57" s="95" t="str">
        <f>IF('2調査票（SQ1）(2)'!$C$73="","-",'2調査票（SQ1）(2)'!$C$73)</f>
        <v>-</v>
      </c>
    </row>
    <row r="58" spans="1:2">
      <c r="A58" t="s">
        <v>297</v>
      </c>
      <c r="B58" s="95">
        <f>IF('2調査票（SQ1）(2)'!$C$77="○",1,0)</f>
        <v>0</v>
      </c>
    </row>
    <row r="59" spans="1:2">
      <c r="A59" t="s">
        <v>298</v>
      </c>
      <c r="B59" s="95">
        <f>IF('2調査票（SQ1）(2)'!$C$78="○",1,0)</f>
        <v>0</v>
      </c>
    </row>
    <row r="60" spans="1:2">
      <c r="A60" t="s">
        <v>299</v>
      </c>
      <c r="B60" s="95">
        <f>IF('2調査票（SQ1）(2)'!$C$79="○",1,0)</f>
        <v>0</v>
      </c>
    </row>
    <row r="61" spans="1:2">
      <c r="A61" t="s">
        <v>300</v>
      </c>
      <c r="B61" s="95">
        <f>IF('2調査票（SQ1）(2)'!$C$80="○",1,0)</f>
        <v>0</v>
      </c>
    </row>
    <row r="62" spans="1:2">
      <c r="A62" t="s">
        <v>301</v>
      </c>
      <c r="B62" s="95">
        <f>IF('2調査票（SQ1）(2)'!$C$81="○",1,0)</f>
        <v>0</v>
      </c>
    </row>
    <row r="63" spans="1:2">
      <c r="A63" t="s">
        <v>302</v>
      </c>
      <c r="B63" s="95">
        <f>IF('2調査票（SQ1）(2)'!$C$82="○",1,0)</f>
        <v>0</v>
      </c>
    </row>
    <row r="64" spans="1:2">
      <c r="A64" t="s">
        <v>303</v>
      </c>
      <c r="B64" s="95">
        <f>IF('2調査票（SQ1）(2)'!$C$83="○",1,0)</f>
        <v>0</v>
      </c>
    </row>
    <row r="65" spans="1:2">
      <c r="A65" t="s">
        <v>304</v>
      </c>
      <c r="B65" s="95">
        <f>IF('2調査票（SQ1）(2)'!$C$84="○",1,0)</f>
        <v>0</v>
      </c>
    </row>
    <row r="66" spans="1:2">
      <c r="A66" t="s">
        <v>305</v>
      </c>
      <c r="B66" s="95" t="str">
        <f>IF('2調査票（SQ1）(2)'!$C$87="","-",'2調査票（SQ1）(2)'!$C$87)</f>
        <v>-</v>
      </c>
    </row>
    <row r="67" spans="1:2">
      <c r="A67" t="s">
        <v>306</v>
      </c>
      <c r="B67" s="95" t="str">
        <f>IFERROR(ASC(VLOOKUP("○",'2調査票（SQ1）(2)'!$C$91:$D$96,2,0)),"-")</f>
        <v>-</v>
      </c>
    </row>
    <row r="68" spans="1:2">
      <c r="A68" t="s">
        <v>307</v>
      </c>
      <c r="B68" s="95" t="str">
        <f>IF('2調査票（SQ1）(3)'!$C$7="","-",'2調査票（SQ1）(3)'!$C$7)</f>
        <v>-</v>
      </c>
    </row>
    <row r="69" spans="1:2">
      <c r="A69" t="s">
        <v>308</v>
      </c>
      <c r="B69" s="95" t="str">
        <f>IF('2調査票（SQ1）(3)'!$C$13="","-",'2調査票（SQ1）(3)'!$C$13)</f>
        <v>-</v>
      </c>
    </row>
    <row r="70" spans="1:2">
      <c r="A70" t="s">
        <v>309</v>
      </c>
      <c r="B70" s="95" t="str">
        <f>IFERROR(ASC(VLOOKUP("○",'2調査票（SQ1）(3)'!$C$22:$D$32,2,0)),"-")</f>
        <v>-</v>
      </c>
    </row>
    <row r="71" spans="1:2">
      <c r="A71" t="s">
        <v>310</v>
      </c>
      <c r="B71" s="95" t="str">
        <f>IF('2調査票（SQ1）(3)'!$C$35="","-",'2調査票（SQ1）(3)'!$C$35)</f>
        <v>-</v>
      </c>
    </row>
    <row r="72" spans="1:2">
      <c r="A72" t="s">
        <v>311</v>
      </c>
      <c r="B72" s="95" t="str">
        <f>IF('2調査票（SQ1）(3)'!$C$39="","-",'2調査票（SQ1）(3)'!$C$39)</f>
        <v>-</v>
      </c>
    </row>
    <row r="73" spans="1:2">
      <c r="A73" t="s">
        <v>312</v>
      </c>
      <c r="B73" s="95" t="str">
        <f>IFERROR(INDEX('2調査票（SQ1）(1)'!$C$47:$S$56,MATCH("○",'2調査票（SQ1）(1)'!$N$47:$N$56,0),1),"-")</f>
        <v>-</v>
      </c>
    </row>
    <row r="74" spans="1:2">
      <c r="A74" t="s">
        <v>313</v>
      </c>
      <c r="B74" s="95" t="str">
        <f>IFERROR(INDEX('2調査票（SQ1）(3)'!$C$47:$S$56,MATCH("○",'2調査票（SQ1）(3)'!$P$47:$P$56,0),1),"-")</f>
        <v>-</v>
      </c>
    </row>
    <row r="75" spans="1:2">
      <c r="A75" t="s">
        <v>314</v>
      </c>
      <c r="B75" s="95" t="str">
        <f>IFERROR(INDEX('2調査票（SQ1）(3)'!$C$47:$S$56,MATCH("○",'2調査票（SQ1）(3)'!$R$47:$R$56,0),1),"-")</f>
        <v>-</v>
      </c>
    </row>
    <row r="76" spans="1:2">
      <c r="A76" t="s">
        <v>315</v>
      </c>
      <c r="B76" s="95" t="str">
        <f>IF('2調査票（SQ1）(3)'!$C$59="","-",'2調査票（SQ1）(3)'!$C$59)</f>
        <v>-</v>
      </c>
    </row>
    <row r="77" spans="1:2">
      <c r="A77" t="s">
        <v>316</v>
      </c>
      <c r="B77" s="95">
        <f>IF('2調査票（SQ1）(3)'!$C$63="○",1,0)</f>
        <v>0</v>
      </c>
    </row>
    <row r="78" spans="1:2">
      <c r="A78" t="s">
        <v>317</v>
      </c>
      <c r="B78" s="95">
        <f>IF('2調査票（SQ1）(3)'!$C$64="○",1,0)</f>
        <v>0</v>
      </c>
    </row>
    <row r="79" spans="1:2">
      <c r="A79" t="s">
        <v>318</v>
      </c>
      <c r="B79" s="95">
        <f>IF('2調査票（SQ1）(3)'!$C$65="○",1,0)</f>
        <v>0</v>
      </c>
    </row>
    <row r="80" spans="1:2">
      <c r="A80" t="s">
        <v>319</v>
      </c>
      <c r="B80" s="95">
        <f>IF('2調査票（SQ1）(3)'!$C$66="○",1,0)</f>
        <v>0</v>
      </c>
    </row>
    <row r="81" spans="1:2">
      <c r="A81" t="s">
        <v>320</v>
      </c>
      <c r="B81" s="95">
        <f>IF('2調査票（SQ1）(3)'!$C$67="○",1,0)</f>
        <v>0</v>
      </c>
    </row>
    <row r="82" spans="1:2">
      <c r="A82" t="s">
        <v>321</v>
      </c>
      <c r="B82" s="95">
        <f>IF('2調査票（SQ1）(3)'!$C$68="○",1,0)</f>
        <v>0</v>
      </c>
    </row>
    <row r="83" spans="1:2">
      <c r="A83" t="s">
        <v>322</v>
      </c>
      <c r="B83" s="95">
        <f>IF('2調査票（SQ1）(3)'!$C$69="○",1,0)</f>
        <v>0</v>
      </c>
    </row>
    <row r="84" spans="1:2">
      <c r="A84" t="s">
        <v>323</v>
      </c>
      <c r="B84" s="95">
        <f>IF('2調査票（SQ1）(3)'!$C$70="○",1,0)</f>
        <v>0</v>
      </c>
    </row>
    <row r="85" spans="1:2">
      <c r="A85" t="s">
        <v>324</v>
      </c>
      <c r="B85" s="95" t="str">
        <f>IF('2調査票（SQ1）(3)'!$C$73="","-",'2調査票（SQ1）(3)'!$C$73)</f>
        <v>-</v>
      </c>
    </row>
    <row r="86" spans="1:2">
      <c r="A86" t="s">
        <v>325</v>
      </c>
      <c r="B86" s="95">
        <f>IF('2調査票（SQ1）(3)'!$C$77="○",1,0)</f>
        <v>0</v>
      </c>
    </row>
    <row r="87" spans="1:2">
      <c r="A87" t="s">
        <v>326</v>
      </c>
      <c r="B87" s="95">
        <f>IF('2調査票（SQ1）(3)'!$C$78="○",1,0)</f>
        <v>0</v>
      </c>
    </row>
    <row r="88" spans="1:2">
      <c r="A88" t="s">
        <v>327</v>
      </c>
      <c r="B88" s="95">
        <f>IF('2調査票（SQ1）(3)'!$C$79="○",1,0)</f>
        <v>0</v>
      </c>
    </row>
    <row r="89" spans="1:2">
      <c r="A89" t="s">
        <v>328</v>
      </c>
      <c r="B89" s="95">
        <f>IF('2調査票（SQ1）(3)'!$C$80="○",1,0)</f>
        <v>0</v>
      </c>
    </row>
    <row r="90" spans="1:2">
      <c r="A90" t="s">
        <v>329</v>
      </c>
      <c r="B90" s="95">
        <f>IF('2調査票（SQ1）(3)'!$C$81="○",1,0)</f>
        <v>0</v>
      </c>
    </row>
    <row r="91" spans="1:2">
      <c r="A91" t="s">
        <v>330</v>
      </c>
      <c r="B91" s="95">
        <f>IF('2調査票（SQ1）(3)'!$C$82="○",1,0)</f>
        <v>0</v>
      </c>
    </row>
    <row r="92" spans="1:2">
      <c r="A92" t="s">
        <v>331</v>
      </c>
      <c r="B92" s="95">
        <f>IF('2調査票（SQ1）(3)'!$C$83="○",1,0)</f>
        <v>0</v>
      </c>
    </row>
    <row r="93" spans="1:2">
      <c r="A93" t="s">
        <v>332</v>
      </c>
      <c r="B93" s="95">
        <f>IF('2調査票（SQ1）(3)'!$C$84="○",1,0)</f>
        <v>0</v>
      </c>
    </row>
    <row r="94" spans="1:2">
      <c r="A94" t="s">
        <v>333</v>
      </c>
      <c r="B94" s="95" t="str">
        <f>IF('2調査票（SQ1）(3)'!$C$87="","-",'2調査票（SQ1）(3)'!$C$87)</f>
        <v>-</v>
      </c>
    </row>
    <row r="95" spans="1:2">
      <c r="A95" t="s">
        <v>334</v>
      </c>
      <c r="B95" s="95" t="str">
        <f>IFERROR(ASC(VLOOKUP("○",'2調査票（SQ1）(3)'!$C$91:$D$96,2,0)),"-")</f>
        <v>-</v>
      </c>
    </row>
    <row r="96" spans="1:2">
      <c r="A96" t="s">
        <v>335</v>
      </c>
      <c r="B96" s="95" t="str">
        <f>IF('2調査票（SQ1）(4)'!$C$7="","-",'2調査票（SQ1）(4)'!$C$7)</f>
        <v>-</v>
      </c>
    </row>
    <row r="97" spans="1:2">
      <c r="A97" t="s">
        <v>336</v>
      </c>
      <c r="B97" s="95" t="str">
        <f>IF('2調査票（SQ1）(4)'!$C$13="","-",'2調査票（SQ1）(4)'!$C$13)</f>
        <v>-</v>
      </c>
    </row>
    <row r="98" spans="1:2">
      <c r="A98" t="s">
        <v>337</v>
      </c>
      <c r="B98" s="95" t="str">
        <f>IFERROR(ASC(VLOOKUP("○",'2調査票（SQ1）(4)'!$C$22:$D$32,2,0)),"-")</f>
        <v>-</v>
      </c>
    </row>
    <row r="99" spans="1:2">
      <c r="A99" t="s">
        <v>338</v>
      </c>
      <c r="B99" s="95" t="str">
        <f>IF('2調査票（SQ1）(4)'!$C$35="","-",'2調査票（SQ1）(4)'!$C$35)</f>
        <v>-</v>
      </c>
    </row>
    <row r="100" spans="1:2">
      <c r="A100" t="s">
        <v>339</v>
      </c>
      <c r="B100" s="95" t="str">
        <f>IF('2調査票（SQ1）(4)'!$C$39="","-",'2調査票（SQ1）(4)'!$C$39)</f>
        <v>-</v>
      </c>
    </row>
    <row r="101" spans="1:2">
      <c r="A101" t="s">
        <v>340</v>
      </c>
      <c r="B101" s="95" t="str">
        <f>IFERROR(INDEX('2調査票（SQ1）(1)'!$C$47:$S$56,MATCH("○",'2調査票（SQ1）(1)'!$N$47:$N$56,0),1),"-")</f>
        <v>-</v>
      </c>
    </row>
    <row r="102" spans="1:2">
      <c r="A102" t="s">
        <v>341</v>
      </c>
      <c r="B102" s="95" t="str">
        <f>IFERROR(INDEX('2調査票（SQ1）(4)'!$C$47:$S$56,MATCH("○",'2調査票（SQ1）(4)'!$P$47:$P$56,0),1),"-")</f>
        <v>-</v>
      </c>
    </row>
    <row r="103" spans="1:2">
      <c r="A103" t="s">
        <v>342</v>
      </c>
      <c r="B103" s="95" t="str">
        <f>IFERROR(INDEX('2調査票（SQ1）(4)'!$C$47:$S$56,MATCH("○",'2調査票（SQ1）(4)'!$R$47:$R$56,0),1),"-")</f>
        <v>-</v>
      </c>
    </row>
    <row r="104" spans="1:2">
      <c r="A104" t="s">
        <v>343</v>
      </c>
      <c r="B104" s="95" t="str">
        <f>IF('2調査票（SQ1）(4)'!$C$59="","-",'2調査票（SQ1）(4)'!$C$59)</f>
        <v>-</v>
      </c>
    </row>
    <row r="105" spans="1:2">
      <c r="A105" t="s">
        <v>344</v>
      </c>
      <c r="B105" s="95">
        <f>IF('2調査票（SQ1）(4)'!$C$63="○",1,0)</f>
        <v>0</v>
      </c>
    </row>
    <row r="106" spans="1:2">
      <c r="A106" t="s">
        <v>345</v>
      </c>
      <c r="B106" s="95">
        <f>IF('2調査票（SQ1）(4)'!$C$64="○",1,0)</f>
        <v>0</v>
      </c>
    </row>
    <row r="107" spans="1:2">
      <c r="A107" t="s">
        <v>346</v>
      </c>
      <c r="B107" s="95">
        <f>IF('2調査票（SQ1）(4)'!$C$65="○",1,0)</f>
        <v>0</v>
      </c>
    </row>
    <row r="108" spans="1:2">
      <c r="A108" t="s">
        <v>347</v>
      </c>
      <c r="B108" s="95">
        <f>IF('2調査票（SQ1）(4)'!$C$66="○",1,0)</f>
        <v>0</v>
      </c>
    </row>
    <row r="109" spans="1:2">
      <c r="A109" t="s">
        <v>348</v>
      </c>
      <c r="B109" s="95">
        <f>IF('2調査票（SQ1）(4)'!$C$67="○",1,0)</f>
        <v>0</v>
      </c>
    </row>
    <row r="110" spans="1:2">
      <c r="A110" t="s">
        <v>349</v>
      </c>
      <c r="B110" s="95">
        <f>IF('2調査票（SQ1）(4)'!$C$68="○",1,0)</f>
        <v>0</v>
      </c>
    </row>
    <row r="111" spans="1:2">
      <c r="A111" t="s">
        <v>350</v>
      </c>
      <c r="B111" s="95">
        <f>IF('2調査票（SQ1）(4)'!$C$69="○",1,0)</f>
        <v>0</v>
      </c>
    </row>
    <row r="112" spans="1:2">
      <c r="A112" t="s">
        <v>351</v>
      </c>
      <c r="B112" s="95">
        <f>IF('2調査票（SQ1）(4)'!$C$70="○",1,0)</f>
        <v>0</v>
      </c>
    </row>
    <row r="113" spans="1:2">
      <c r="A113" t="s">
        <v>352</v>
      </c>
      <c r="B113" s="95" t="str">
        <f>IF('2調査票（SQ1）(4)'!$C$73="","-",'2調査票（SQ1）(4)'!$C$73)</f>
        <v>-</v>
      </c>
    </row>
    <row r="114" spans="1:2">
      <c r="A114" t="s">
        <v>353</v>
      </c>
      <c r="B114" s="95">
        <f>IF('2調査票（SQ1）(4)'!$C$77="○",1,0)</f>
        <v>0</v>
      </c>
    </row>
    <row r="115" spans="1:2">
      <c r="A115" t="s">
        <v>354</v>
      </c>
      <c r="B115" s="95">
        <f>IF('2調査票（SQ1）(4)'!$C$78="○",1,0)</f>
        <v>0</v>
      </c>
    </row>
    <row r="116" spans="1:2">
      <c r="A116" t="s">
        <v>355</v>
      </c>
      <c r="B116" s="95">
        <f>IF('2調査票（SQ1）(4)'!$C$79="○",1,0)</f>
        <v>0</v>
      </c>
    </row>
    <row r="117" spans="1:2">
      <c r="A117" t="s">
        <v>356</v>
      </c>
      <c r="B117" s="95">
        <f>IF('2調査票（SQ1）(4)'!$C$80="○",1,0)</f>
        <v>0</v>
      </c>
    </row>
    <row r="118" spans="1:2">
      <c r="A118" t="s">
        <v>357</v>
      </c>
      <c r="B118" s="95">
        <f>IF('2調査票（SQ1）(4)'!$C$81="○",1,0)</f>
        <v>0</v>
      </c>
    </row>
    <row r="119" spans="1:2">
      <c r="A119" t="s">
        <v>358</v>
      </c>
      <c r="B119" s="95">
        <f>IF('2調査票（SQ1）(4)'!$C$82="○",1,0)</f>
        <v>0</v>
      </c>
    </row>
    <row r="120" spans="1:2">
      <c r="A120" t="s">
        <v>359</v>
      </c>
      <c r="B120" s="95">
        <f>IF('2調査票（SQ1）(4)'!$C$83="○",1,0)</f>
        <v>0</v>
      </c>
    </row>
    <row r="121" spans="1:2">
      <c r="A121" t="s">
        <v>360</v>
      </c>
      <c r="B121" s="95">
        <f>IF('2調査票（SQ1）(4)'!$C$84="○",1,0)</f>
        <v>0</v>
      </c>
    </row>
    <row r="122" spans="1:2">
      <c r="A122" t="s">
        <v>361</v>
      </c>
      <c r="B122" s="95" t="str">
        <f>IF('2調査票（SQ1）(4)'!$C$87="","-",'2調査票（SQ1）(4)'!$C$87)</f>
        <v>-</v>
      </c>
    </row>
    <row r="123" spans="1:2">
      <c r="A123" t="s">
        <v>362</v>
      </c>
      <c r="B123" s="95" t="str">
        <f>IFERROR(ASC(VLOOKUP("○",'2調査票（SQ1）(4)'!$C$91:$D$96,2,0)),"-")</f>
        <v>-</v>
      </c>
    </row>
    <row r="124" spans="1:2">
      <c r="A124" t="s">
        <v>363</v>
      </c>
      <c r="B124" s="95" t="str">
        <f>IF('2調査票（SQ1）(5)'!$C$7="","-",'2調査票（SQ1）(5)'!$C$7)</f>
        <v>-</v>
      </c>
    </row>
    <row r="125" spans="1:2">
      <c r="A125" t="s">
        <v>364</v>
      </c>
      <c r="B125" s="95" t="str">
        <f>IF('2調査票（SQ1）(5)'!$C$13="","-",'2調査票（SQ1）(5)'!$C$13)</f>
        <v>-</v>
      </c>
    </row>
    <row r="126" spans="1:2">
      <c r="A126" t="s">
        <v>365</v>
      </c>
      <c r="B126" s="95" t="str">
        <f>IFERROR(ASC(VLOOKUP("○",'2調査票（SQ1）(5)'!$C$22:$D$32,2,0)),"-")</f>
        <v>-</v>
      </c>
    </row>
    <row r="127" spans="1:2">
      <c r="A127" t="s">
        <v>366</v>
      </c>
      <c r="B127" s="95" t="str">
        <f>IF('2調査票（SQ1）(5)'!$C$35="","-",'2調査票（SQ1）(5)'!$C$35)</f>
        <v>-</v>
      </c>
    </row>
    <row r="128" spans="1:2">
      <c r="A128" t="s">
        <v>367</v>
      </c>
      <c r="B128" s="95" t="str">
        <f>IF('2調査票（SQ1）(5)'!$C$39="","-",'2調査票（SQ1）(5)'!$C$39)</f>
        <v>-</v>
      </c>
    </row>
    <row r="129" spans="1:2">
      <c r="A129" t="s">
        <v>368</v>
      </c>
      <c r="B129" s="95" t="str">
        <f>IFERROR(INDEX('2調査票（SQ1）(1)'!$C$47:$S$56,MATCH("○",'2調査票（SQ1）(1)'!$N$47:$N$56,0),1),"-")</f>
        <v>-</v>
      </c>
    </row>
    <row r="130" spans="1:2">
      <c r="A130" t="s">
        <v>369</v>
      </c>
      <c r="B130" s="95" t="str">
        <f>IFERROR(INDEX('2調査票（SQ1）(5)'!$C$47:$S$56,MATCH("○",'2調査票（SQ1）(5)'!$P$47:$P$56,0),1),"-")</f>
        <v>-</v>
      </c>
    </row>
    <row r="131" spans="1:2">
      <c r="A131" t="s">
        <v>370</v>
      </c>
      <c r="B131" s="95" t="str">
        <f>IFERROR(INDEX('2調査票（SQ1）(5)'!$C$47:$S$56,MATCH("○",'2調査票（SQ1）(5)'!$R$47:$R$56,0),1),"-")</f>
        <v>-</v>
      </c>
    </row>
    <row r="132" spans="1:2">
      <c r="A132" t="s">
        <v>371</v>
      </c>
      <c r="B132" s="95" t="str">
        <f>IF('2調査票（SQ1）(5)'!$C$59="","-",'2調査票（SQ1）(5)'!$C$59)</f>
        <v>-</v>
      </c>
    </row>
    <row r="133" spans="1:2">
      <c r="A133" t="s">
        <v>372</v>
      </c>
      <c r="B133" s="95">
        <f>IF('2調査票（SQ1）(5)'!$C$63="○",1,0)</f>
        <v>0</v>
      </c>
    </row>
    <row r="134" spans="1:2">
      <c r="A134" t="s">
        <v>373</v>
      </c>
      <c r="B134" s="95">
        <f>IF('2調査票（SQ1）(5)'!$C$64="○",1,0)</f>
        <v>0</v>
      </c>
    </row>
    <row r="135" spans="1:2">
      <c r="A135" t="s">
        <v>374</v>
      </c>
      <c r="B135" s="95">
        <f>IF('2調査票（SQ1）(5)'!$C$65="○",1,0)</f>
        <v>0</v>
      </c>
    </row>
    <row r="136" spans="1:2">
      <c r="A136" t="s">
        <v>375</v>
      </c>
      <c r="B136" s="95">
        <f>IF('2調査票（SQ1）(5)'!$C$66="○",1,0)</f>
        <v>0</v>
      </c>
    </row>
    <row r="137" spans="1:2">
      <c r="A137" t="s">
        <v>376</v>
      </c>
      <c r="B137" s="95">
        <f>IF('2調査票（SQ1）(5)'!$C$67="○",1,0)</f>
        <v>0</v>
      </c>
    </row>
    <row r="138" spans="1:2">
      <c r="A138" t="s">
        <v>377</v>
      </c>
      <c r="B138" s="95">
        <f>IF('2調査票（SQ1）(5)'!$C$68="○",1,0)</f>
        <v>0</v>
      </c>
    </row>
    <row r="139" spans="1:2">
      <c r="A139" t="s">
        <v>378</v>
      </c>
      <c r="B139" s="95">
        <f>IF('2調査票（SQ1）(5)'!$C$69="○",1,0)</f>
        <v>0</v>
      </c>
    </row>
    <row r="140" spans="1:2">
      <c r="A140" t="s">
        <v>379</v>
      </c>
      <c r="B140" s="95">
        <f>IF('2調査票（SQ1）(5)'!$C$70="○",1,0)</f>
        <v>0</v>
      </c>
    </row>
    <row r="141" spans="1:2">
      <c r="A141" t="s">
        <v>380</v>
      </c>
      <c r="B141" s="95" t="str">
        <f>IF('2調査票（SQ1）(5)'!$C$73="","-",'2調査票（SQ1）(5)'!$C$73)</f>
        <v>-</v>
      </c>
    </row>
    <row r="142" spans="1:2">
      <c r="A142" t="s">
        <v>381</v>
      </c>
      <c r="B142" s="95">
        <f>IF('2調査票（SQ1）(5)'!$C$77="○",1,0)</f>
        <v>0</v>
      </c>
    </row>
    <row r="143" spans="1:2">
      <c r="A143" t="s">
        <v>382</v>
      </c>
      <c r="B143" s="95">
        <f>IF('2調査票（SQ1）(5)'!$C$78="○",1,0)</f>
        <v>0</v>
      </c>
    </row>
    <row r="144" spans="1:2">
      <c r="A144" t="s">
        <v>383</v>
      </c>
      <c r="B144" s="95">
        <f>IF('2調査票（SQ1）(5)'!$C$79="○",1,0)</f>
        <v>0</v>
      </c>
    </row>
    <row r="145" spans="1:2">
      <c r="A145" t="s">
        <v>384</v>
      </c>
      <c r="B145" s="95">
        <f>IF('2調査票（SQ1）(5)'!$C$80="○",1,0)</f>
        <v>0</v>
      </c>
    </row>
    <row r="146" spans="1:2">
      <c r="A146" t="s">
        <v>385</v>
      </c>
      <c r="B146" s="95">
        <f>IF('2調査票（SQ1）(5)'!$C$81="○",1,0)</f>
        <v>0</v>
      </c>
    </row>
    <row r="147" spans="1:2">
      <c r="A147" t="s">
        <v>386</v>
      </c>
      <c r="B147" s="95">
        <f>IF('2調査票（SQ1）(5)'!$C$82="○",1,0)</f>
        <v>0</v>
      </c>
    </row>
    <row r="148" spans="1:2">
      <c r="A148" t="s">
        <v>387</v>
      </c>
      <c r="B148" s="95">
        <f>IF('2調査票（SQ1）(5)'!$C$83="○",1,0)</f>
        <v>0</v>
      </c>
    </row>
    <row r="149" spans="1:2">
      <c r="A149" t="s">
        <v>388</v>
      </c>
      <c r="B149" s="95">
        <f>IF('2調査票（SQ1）(5)'!$C$84="○",1,0)</f>
        <v>0</v>
      </c>
    </row>
    <row r="150" spans="1:2">
      <c r="A150" t="s">
        <v>389</v>
      </c>
      <c r="B150" s="95" t="str">
        <f>IF('2調査票（SQ1）(5)'!$C$87="","-",'2調査票（SQ1）(5)'!$C$87)</f>
        <v>-</v>
      </c>
    </row>
    <row r="151" spans="1:2">
      <c r="A151" t="s">
        <v>390</v>
      </c>
      <c r="B151" s="95" t="str">
        <f>IFERROR(ASC(VLOOKUP("○",'2調査票（SQ1）(5)'!$C$91:$D$96,2,0)),"-")</f>
        <v>-</v>
      </c>
    </row>
    <row r="152" spans="1:2">
      <c r="A152" t="s">
        <v>391</v>
      </c>
      <c r="B152" s="95" t="str">
        <f>IF('2調査票（SQ1）(6)'!$C$7="","-",'2調査票（SQ1）(6)'!$C$7)</f>
        <v>-</v>
      </c>
    </row>
    <row r="153" spans="1:2">
      <c r="A153" t="s">
        <v>392</v>
      </c>
      <c r="B153" s="95" t="str">
        <f>IF('2調査票（SQ1）(6)'!$C$13="","-",'2調査票（SQ1）(6)'!$C$13)</f>
        <v>-</v>
      </c>
    </row>
    <row r="154" spans="1:2">
      <c r="A154" t="s">
        <v>393</v>
      </c>
      <c r="B154" s="95" t="str">
        <f>IFERROR(ASC(VLOOKUP("○",'2調査票（SQ1）(6)'!$C$22:$D$32,2,0)),"-")</f>
        <v>-</v>
      </c>
    </row>
    <row r="155" spans="1:2">
      <c r="A155" t="s">
        <v>394</v>
      </c>
      <c r="B155" s="95" t="str">
        <f>IF('2調査票（SQ1）(6)'!$C$35="","-",'2調査票（SQ1）(6)'!$C$35)</f>
        <v>-</v>
      </c>
    </row>
    <row r="156" spans="1:2">
      <c r="A156" t="s">
        <v>395</v>
      </c>
      <c r="B156" s="95" t="str">
        <f>IF('2調査票（SQ1）(6)'!$C$39="","-",'2調査票（SQ1）(6)'!$C$39)</f>
        <v>-</v>
      </c>
    </row>
    <row r="157" spans="1:2">
      <c r="A157" t="s">
        <v>396</v>
      </c>
      <c r="B157" s="95" t="str">
        <f>IFERROR(INDEX('2調査票（SQ1）(1)'!$C$47:$S$56,MATCH("○",'2調査票（SQ1）(1)'!$N$47:$N$56,0),1),"-")</f>
        <v>-</v>
      </c>
    </row>
    <row r="158" spans="1:2">
      <c r="A158" t="s">
        <v>397</v>
      </c>
      <c r="B158" s="95" t="str">
        <f>IFERROR(INDEX('2調査票（SQ1）(6)'!$C$47:$S$56,MATCH("○",'2調査票（SQ1）(6)'!$P$47:$P$56,0),1),"-")</f>
        <v>-</v>
      </c>
    </row>
    <row r="159" spans="1:2">
      <c r="A159" t="s">
        <v>398</v>
      </c>
      <c r="B159" s="95" t="str">
        <f>IFERROR(INDEX('2調査票（SQ1）(6)'!$C$47:$S$56,MATCH("○",'2調査票（SQ1）(6)'!$R$47:$R$56,0),1),"-")</f>
        <v>-</v>
      </c>
    </row>
    <row r="160" spans="1:2">
      <c r="A160" t="s">
        <v>399</v>
      </c>
      <c r="B160" s="95" t="str">
        <f>IF('2調査票（SQ1）(6)'!$C$59="","-",'2調査票（SQ1）(6)'!$C$59)</f>
        <v>-</v>
      </c>
    </row>
    <row r="161" spans="1:2">
      <c r="A161" t="s">
        <v>400</v>
      </c>
      <c r="B161" s="95">
        <f>IF('2調査票（SQ1）(6)'!$C$63="○",1,0)</f>
        <v>0</v>
      </c>
    </row>
    <row r="162" spans="1:2">
      <c r="A162" t="s">
        <v>401</v>
      </c>
      <c r="B162" s="95">
        <f>IF('2調査票（SQ1）(6)'!$C$64="○",1,0)</f>
        <v>0</v>
      </c>
    </row>
    <row r="163" spans="1:2">
      <c r="A163" t="s">
        <v>402</v>
      </c>
      <c r="B163" s="95">
        <f>IF('2調査票（SQ1）(6)'!$C$65="○",1,0)</f>
        <v>0</v>
      </c>
    </row>
    <row r="164" spans="1:2">
      <c r="A164" t="s">
        <v>403</v>
      </c>
      <c r="B164" s="95">
        <f>IF('2調査票（SQ1）(6)'!$C$66="○",1,0)</f>
        <v>0</v>
      </c>
    </row>
    <row r="165" spans="1:2">
      <c r="A165" t="s">
        <v>404</v>
      </c>
      <c r="B165" s="95">
        <f>IF('2調査票（SQ1）(6)'!$C$67="○",1,0)</f>
        <v>0</v>
      </c>
    </row>
    <row r="166" spans="1:2">
      <c r="A166" t="s">
        <v>405</v>
      </c>
      <c r="B166" s="95">
        <f>IF('2調査票（SQ1）(6)'!$C$68="○",1,0)</f>
        <v>0</v>
      </c>
    </row>
    <row r="167" spans="1:2">
      <c r="A167" t="s">
        <v>406</v>
      </c>
      <c r="B167" s="95">
        <f>IF('2調査票（SQ1）(6)'!$C$69="○",1,0)</f>
        <v>0</v>
      </c>
    </row>
    <row r="168" spans="1:2">
      <c r="A168" t="s">
        <v>407</v>
      </c>
      <c r="B168" s="95">
        <f>IF('2調査票（SQ1）(6)'!$C$70="○",1,0)</f>
        <v>0</v>
      </c>
    </row>
    <row r="169" spans="1:2">
      <c r="A169" t="s">
        <v>408</v>
      </c>
      <c r="B169" s="95" t="str">
        <f>IF('2調査票（SQ1）(6)'!$C$73="","-",'2調査票（SQ1）(6)'!$C$73)</f>
        <v>-</v>
      </c>
    </row>
    <row r="170" spans="1:2">
      <c r="A170" t="s">
        <v>409</v>
      </c>
      <c r="B170" s="95">
        <f>IF('2調査票（SQ1）(6)'!$C$77="○",1,0)</f>
        <v>0</v>
      </c>
    </row>
    <row r="171" spans="1:2">
      <c r="A171" t="s">
        <v>410</v>
      </c>
      <c r="B171" s="95">
        <f>IF('2調査票（SQ1）(6)'!$C$78="○",1,0)</f>
        <v>0</v>
      </c>
    </row>
    <row r="172" spans="1:2">
      <c r="A172" t="s">
        <v>411</v>
      </c>
      <c r="B172" s="95">
        <f>IF('2調査票（SQ1）(6)'!$C$79="○",1,0)</f>
        <v>0</v>
      </c>
    </row>
    <row r="173" spans="1:2">
      <c r="A173" t="s">
        <v>412</v>
      </c>
      <c r="B173" s="95">
        <f>IF('2調査票（SQ1）(6)'!$C$80="○",1,0)</f>
        <v>0</v>
      </c>
    </row>
    <row r="174" spans="1:2">
      <c r="A174" t="s">
        <v>413</v>
      </c>
      <c r="B174" s="95">
        <f>IF('2調査票（SQ1）(6)'!$C$81="○",1,0)</f>
        <v>0</v>
      </c>
    </row>
    <row r="175" spans="1:2">
      <c r="A175" t="s">
        <v>414</v>
      </c>
      <c r="B175" s="95">
        <f>IF('2調査票（SQ1）(6)'!$C$82="○",1,0)</f>
        <v>0</v>
      </c>
    </row>
    <row r="176" spans="1:2">
      <c r="A176" t="s">
        <v>415</v>
      </c>
      <c r="B176" s="95">
        <f>IF('2調査票（SQ1）(6)'!$C$83="○",1,0)</f>
        <v>0</v>
      </c>
    </row>
    <row r="177" spans="1:2">
      <c r="A177" t="s">
        <v>416</v>
      </c>
      <c r="B177" s="95">
        <f>IF('2調査票（SQ1）(6)'!$C$84="○",1,0)</f>
        <v>0</v>
      </c>
    </row>
    <row r="178" spans="1:2">
      <c r="A178" t="s">
        <v>417</v>
      </c>
      <c r="B178" s="95" t="str">
        <f>IF('2調査票（SQ1）(6)'!$C$87="","-",'2調査票（SQ1）(6)'!$C$87)</f>
        <v>-</v>
      </c>
    </row>
    <row r="179" spans="1:2">
      <c r="A179" t="s">
        <v>418</v>
      </c>
      <c r="B179" s="95" t="str">
        <f>IFERROR(ASC(VLOOKUP("○",'2調査票（SQ1）(6)'!$C$91:$D$96,2,0)),"-")</f>
        <v>-</v>
      </c>
    </row>
    <row r="180" spans="1:2">
      <c r="A180" t="s">
        <v>419</v>
      </c>
      <c r="B180" s="95" t="str">
        <f>IF('2調査票（SQ1）(7)'!$C$7="","-",'2調査票（SQ1）(7)'!$C$7)</f>
        <v>-</v>
      </c>
    </row>
    <row r="181" spans="1:2">
      <c r="A181" t="s">
        <v>420</v>
      </c>
      <c r="B181" s="95" t="str">
        <f>IF('2調査票（SQ1）(7)'!$C$13="","-",'2調査票（SQ1）(7)'!$C$13)</f>
        <v>-</v>
      </c>
    </row>
    <row r="182" spans="1:2">
      <c r="A182" t="s">
        <v>421</v>
      </c>
      <c r="B182" s="95" t="str">
        <f>IFERROR(ASC(VLOOKUP("○",'2調査票（SQ1）(7)'!$C$22:$D$32,2,0)),"-")</f>
        <v>-</v>
      </c>
    </row>
    <row r="183" spans="1:2">
      <c r="A183" t="s">
        <v>422</v>
      </c>
      <c r="B183" s="95" t="str">
        <f>IF('2調査票（SQ1）(7)'!$C$35="","-",'2調査票（SQ1）(7)'!$C$35)</f>
        <v>-</v>
      </c>
    </row>
    <row r="184" spans="1:2">
      <c r="A184" t="s">
        <v>423</v>
      </c>
      <c r="B184" s="95" t="str">
        <f>IF('2調査票（SQ1）(7)'!$C$39="","-",'2調査票（SQ1）(7)'!$C$39)</f>
        <v>-</v>
      </c>
    </row>
    <row r="185" spans="1:2">
      <c r="A185" t="s">
        <v>424</v>
      </c>
      <c r="B185" s="95" t="str">
        <f>IFERROR(INDEX('2調査票（SQ1）(1)'!$C$47:$S$56,MATCH("○",'2調査票（SQ1）(1)'!$N$47:$N$56,0),1),"-")</f>
        <v>-</v>
      </c>
    </row>
    <row r="186" spans="1:2">
      <c r="A186" t="s">
        <v>425</v>
      </c>
      <c r="B186" s="95" t="str">
        <f>IFERROR(INDEX('2調査票（SQ1）(7)'!$C$47:$S$56,MATCH("○",'2調査票（SQ1）(7)'!$P$47:$P$56,0),1),"-")</f>
        <v>-</v>
      </c>
    </row>
    <row r="187" spans="1:2">
      <c r="A187" t="s">
        <v>426</v>
      </c>
      <c r="B187" s="95" t="str">
        <f>IFERROR(INDEX('2調査票（SQ1）(7)'!$C$47:$S$56,MATCH("○",'2調査票（SQ1）(7)'!$R$47:$R$56,0),1),"-")</f>
        <v>-</v>
      </c>
    </row>
    <row r="188" spans="1:2">
      <c r="A188" t="s">
        <v>427</v>
      </c>
      <c r="B188" s="95" t="str">
        <f>IF('2調査票（SQ1）(7)'!$C$59="","-",'2調査票（SQ1）(7)'!$C$59)</f>
        <v>-</v>
      </c>
    </row>
    <row r="189" spans="1:2">
      <c r="A189" t="s">
        <v>428</v>
      </c>
      <c r="B189" s="95">
        <f>IF('2調査票（SQ1）(7)'!$C$63="○",1,0)</f>
        <v>0</v>
      </c>
    </row>
    <row r="190" spans="1:2">
      <c r="A190" t="s">
        <v>429</v>
      </c>
      <c r="B190" s="95">
        <f>IF('2調査票（SQ1）(7)'!$C$64="○",1,0)</f>
        <v>0</v>
      </c>
    </row>
    <row r="191" spans="1:2">
      <c r="A191" t="s">
        <v>430</v>
      </c>
      <c r="B191" s="95">
        <f>IF('2調査票（SQ1）(7)'!$C$65="○",1,0)</f>
        <v>0</v>
      </c>
    </row>
    <row r="192" spans="1:2">
      <c r="A192" t="s">
        <v>431</v>
      </c>
      <c r="B192" s="95">
        <f>IF('2調査票（SQ1）(7)'!$C$66="○",1,0)</f>
        <v>0</v>
      </c>
    </row>
    <row r="193" spans="1:2">
      <c r="A193" t="s">
        <v>432</v>
      </c>
      <c r="B193" s="95">
        <f>IF('2調査票（SQ1）(7)'!$C$67="○",1,0)</f>
        <v>0</v>
      </c>
    </row>
    <row r="194" spans="1:2">
      <c r="A194" t="s">
        <v>433</v>
      </c>
      <c r="B194" s="95">
        <f>IF('2調査票（SQ1）(7)'!$C$68="○",1,0)</f>
        <v>0</v>
      </c>
    </row>
    <row r="195" spans="1:2">
      <c r="A195" t="s">
        <v>434</v>
      </c>
      <c r="B195" s="95">
        <f>IF('2調査票（SQ1）(7)'!$C$69="○",1,0)</f>
        <v>0</v>
      </c>
    </row>
    <row r="196" spans="1:2">
      <c r="A196" t="s">
        <v>435</v>
      </c>
      <c r="B196" s="95">
        <f>IF('2調査票（SQ1）(7)'!$C$70="○",1,0)</f>
        <v>0</v>
      </c>
    </row>
    <row r="197" spans="1:2">
      <c r="A197" t="s">
        <v>436</v>
      </c>
      <c r="B197" s="95" t="str">
        <f>IF('2調査票（SQ1）(7)'!$C$73="","-",'2調査票（SQ1）(7)'!$C$73)</f>
        <v>-</v>
      </c>
    </row>
    <row r="198" spans="1:2">
      <c r="A198" t="s">
        <v>437</v>
      </c>
      <c r="B198" s="95">
        <f>IF('2調査票（SQ1）(7)'!$C$77="○",1,0)</f>
        <v>0</v>
      </c>
    </row>
    <row r="199" spans="1:2">
      <c r="A199" t="s">
        <v>438</v>
      </c>
      <c r="B199" s="95">
        <f>IF('2調査票（SQ1）(7)'!$C$78="○",1,0)</f>
        <v>0</v>
      </c>
    </row>
    <row r="200" spans="1:2">
      <c r="A200" t="s">
        <v>439</v>
      </c>
      <c r="B200" s="95">
        <f>IF('2調査票（SQ1）(7)'!$C$79="○",1,0)</f>
        <v>0</v>
      </c>
    </row>
    <row r="201" spans="1:2">
      <c r="A201" t="s">
        <v>440</v>
      </c>
      <c r="B201" s="95">
        <f>IF('2調査票（SQ1）(7)'!$C$80="○",1,0)</f>
        <v>0</v>
      </c>
    </row>
    <row r="202" spans="1:2">
      <c r="A202" t="s">
        <v>441</v>
      </c>
      <c r="B202" s="95">
        <f>IF('2調査票（SQ1）(7)'!$C$81="○",1,0)</f>
        <v>0</v>
      </c>
    </row>
    <row r="203" spans="1:2">
      <c r="A203" t="s">
        <v>442</v>
      </c>
      <c r="B203" s="95">
        <f>IF('2調査票（SQ1）(7)'!$C$82="○",1,0)</f>
        <v>0</v>
      </c>
    </row>
    <row r="204" spans="1:2">
      <c r="A204" t="s">
        <v>443</v>
      </c>
      <c r="B204" s="95">
        <f>IF('2調査票（SQ1）(7)'!$C$83="○",1,0)</f>
        <v>0</v>
      </c>
    </row>
    <row r="205" spans="1:2">
      <c r="A205" t="s">
        <v>444</v>
      </c>
      <c r="B205" s="95">
        <f>IF('2調査票（SQ1）(7)'!$C$84="○",1,0)</f>
        <v>0</v>
      </c>
    </row>
    <row r="206" spans="1:2">
      <c r="A206" t="s">
        <v>445</v>
      </c>
      <c r="B206" s="95" t="str">
        <f>IF('2調査票（SQ1）(7)'!$C$87="","-",'2調査票（SQ1）(7)'!$C$87)</f>
        <v>-</v>
      </c>
    </row>
    <row r="207" spans="1:2">
      <c r="A207" t="s">
        <v>446</v>
      </c>
      <c r="B207" s="95" t="str">
        <f>IFERROR(ASC(VLOOKUP("○",'2調査票（SQ1）(7)'!$C$91:$D$96,2,0)),"-")</f>
        <v>-</v>
      </c>
    </row>
    <row r="208" spans="1:2">
      <c r="A208" t="s">
        <v>447</v>
      </c>
      <c r="B208" s="95" t="str">
        <f>IF('2調査票（SQ1）(8)'!$C$7="","-",'2調査票（SQ1）(8)'!$C$7)</f>
        <v>-</v>
      </c>
    </row>
    <row r="209" spans="1:2">
      <c r="A209" t="s">
        <v>448</v>
      </c>
      <c r="B209" s="95" t="str">
        <f>IF('2調査票（SQ1）(8)'!$C$13="","-",'2調査票（SQ1）(8)'!$C$13)</f>
        <v>-</v>
      </c>
    </row>
    <row r="210" spans="1:2">
      <c r="A210" t="s">
        <v>449</v>
      </c>
      <c r="B210" s="95" t="str">
        <f>IFERROR(ASC(VLOOKUP("○",'2調査票（SQ1）(8)'!$C$22:$D$32,2,0)),"-")</f>
        <v>-</v>
      </c>
    </row>
    <row r="211" spans="1:2">
      <c r="A211" t="s">
        <v>450</v>
      </c>
      <c r="B211" s="95" t="str">
        <f>IF('2調査票（SQ1）(8)'!$C$35="","-",'2調査票（SQ1）(8)'!$C$35)</f>
        <v>-</v>
      </c>
    </row>
    <row r="212" spans="1:2">
      <c r="A212" t="s">
        <v>451</v>
      </c>
      <c r="B212" s="95" t="str">
        <f>IF('2調査票（SQ1）(8)'!$C$39="","-",'2調査票（SQ1）(8)'!$C$39)</f>
        <v>-</v>
      </c>
    </row>
    <row r="213" spans="1:2">
      <c r="A213" t="s">
        <v>452</v>
      </c>
      <c r="B213" s="95" t="str">
        <f>IFERROR(INDEX('2調査票（SQ1）(1)'!$C$47:$S$56,MATCH("○",'2調査票（SQ1）(1)'!$N$47:$N$56,0),1),"-")</f>
        <v>-</v>
      </c>
    </row>
    <row r="214" spans="1:2">
      <c r="A214" t="s">
        <v>453</v>
      </c>
      <c r="B214" s="95" t="str">
        <f>IFERROR(INDEX('2調査票（SQ1）(8)'!$C$47:$S$56,MATCH("○",'2調査票（SQ1）(8)'!$P$47:$P$56,0),1),"-")</f>
        <v>-</v>
      </c>
    </row>
    <row r="215" spans="1:2">
      <c r="A215" t="s">
        <v>454</v>
      </c>
      <c r="B215" s="95" t="str">
        <f>IFERROR(INDEX('2調査票（SQ1）(8)'!$C$47:$S$56,MATCH("○",'2調査票（SQ1）(8)'!$R$47:$R$56,0),1),"-")</f>
        <v>-</v>
      </c>
    </row>
    <row r="216" spans="1:2">
      <c r="A216" t="s">
        <v>455</v>
      </c>
      <c r="B216" s="95" t="str">
        <f>IF('2調査票（SQ1）(8)'!$C$59="","-",'2調査票（SQ1）(8)'!$C$59)</f>
        <v>-</v>
      </c>
    </row>
    <row r="217" spans="1:2">
      <c r="A217" t="s">
        <v>456</v>
      </c>
      <c r="B217" s="95">
        <f>IF('2調査票（SQ1）(8)'!$C$63="○",1,0)</f>
        <v>0</v>
      </c>
    </row>
    <row r="218" spans="1:2">
      <c r="A218" t="s">
        <v>457</v>
      </c>
      <c r="B218" s="95">
        <f>IF('2調査票（SQ1）(8)'!$C$64="○",1,0)</f>
        <v>0</v>
      </c>
    </row>
    <row r="219" spans="1:2">
      <c r="A219" t="s">
        <v>458</v>
      </c>
      <c r="B219" s="95">
        <f>IF('2調査票（SQ1）(8)'!$C$65="○",1,0)</f>
        <v>0</v>
      </c>
    </row>
    <row r="220" spans="1:2">
      <c r="A220" t="s">
        <v>459</v>
      </c>
      <c r="B220" s="95">
        <f>IF('2調査票（SQ1）(8)'!$C$66="○",1,0)</f>
        <v>0</v>
      </c>
    </row>
    <row r="221" spans="1:2">
      <c r="A221" t="s">
        <v>460</v>
      </c>
      <c r="B221" s="95">
        <f>IF('2調査票（SQ1）(8)'!$C$67="○",1,0)</f>
        <v>0</v>
      </c>
    </row>
    <row r="222" spans="1:2">
      <c r="A222" t="s">
        <v>461</v>
      </c>
      <c r="B222" s="95">
        <f>IF('2調査票（SQ1）(8)'!$C$68="○",1,0)</f>
        <v>0</v>
      </c>
    </row>
    <row r="223" spans="1:2">
      <c r="A223" t="s">
        <v>462</v>
      </c>
      <c r="B223" s="95">
        <f>IF('2調査票（SQ1）(8)'!$C$69="○",1,0)</f>
        <v>0</v>
      </c>
    </row>
    <row r="224" spans="1:2">
      <c r="A224" t="s">
        <v>463</v>
      </c>
      <c r="B224" s="95">
        <f>IF('2調査票（SQ1）(8)'!$C$70="○",1,0)</f>
        <v>0</v>
      </c>
    </row>
    <row r="225" spans="1:2">
      <c r="A225" t="s">
        <v>464</v>
      </c>
      <c r="B225" s="95" t="str">
        <f>IF('2調査票（SQ1）(8)'!$C$73="","-",'2調査票（SQ1）(8)'!$C$73)</f>
        <v>-</v>
      </c>
    </row>
    <row r="226" spans="1:2">
      <c r="A226" t="s">
        <v>465</v>
      </c>
      <c r="B226" s="95">
        <f>IF('2調査票（SQ1）(8)'!$C$77="○",1,0)</f>
        <v>0</v>
      </c>
    </row>
    <row r="227" spans="1:2">
      <c r="A227" t="s">
        <v>466</v>
      </c>
      <c r="B227" s="95">
        <f>IF('2調査票（SQ1）(8)'!$C$78="○",1,0)</f>
        <v>0</v>
      </c>
    </row>
    <row r="228" spans="1:2">
      <c r="A228" t="s">
        <v>467</v>
      </c>
      <c r="B228" s="95">
        <f>IF('2調査票（SQ1）(8)'!$C$79="○",1,0)</f>
        <v>0</v>
      </c>
    </row>
    <row r="229" spans="1:2">
      <c r="A229" t="s">
        <v>468</v>
      </c>
      <c r="B229" s="95">
        <f>IF('2調査票（SQ1）(8)'!$C$80="○",1,0)</f>
        <v>0</v>
      </c>
    </row>
    <row r="230" spans="1:2">
      <c r="A230" t="s">
        <v>469</v>
      </c>
      <c r="B230" s="95">
        <f>IF('2調査票（SQ1）(8)'!$C$81="○",1,0)</f>
        <v>0</v>
      </c>
    </row>
    <row r="231" spans="1:2">
      <c r="A231" t="s">
        <v>470</v>
      </c>
      <c r="B231" s="95">
        <f>IF('2調査票（SQ1）(8)'!$C$82="○",1,0)</f>
        <v>0</v>
      </c>
    </row>
    <row r="232" spans="1:2">
      <c r="A232" t="s">
        <v>471</v>
      </c>
      <c r="B232" s="95">
        <f>IF('2調査票（SQ1）(8)'!$C$83="○",1,0)</f>
        <v>0</v>
      </c>
    </row>
    <row r="233" spans="1:2">
      <c r="A233" t="s">
        <v>472</v>
      </c>
      <c r="B233" s="95">
        <f>IF('2調査票（SQ1）(8)'!$C$84="○",1,0)</f>
        <v>0</v>
      </c>
    </row>
    <row r="234" spans="1:2">
      <c r="A234" t="s">
        <v>473</v>
      </c>
      <c r="B234" s="95" t="str">
        <f>IF('2調査票（SQ1）(8)'!$C$87="","-",'2調査票（SQ1）(8)'!$C$87)</f>
        <v>-</v>
      </c>
    </row>
    <row r="235" spans="1:2">
      <c r="A235" t="s">
        <v>474</v>
      </c>
      <c r="B235" s="95" t="str">
        <f>IFERROR(ASC(VLOOKUP("○",'2調査票（SQ1）(8)'!$C$91:$D$96,2,0)),"-")</f>
        <v>-</v>
      </c>
    </row>
    <row r="236" spans="1:2">
      <c r="A236" t="s">
        <v>475</v>
      </c>
      <c r="B236" s="95" t="str">
        <f>IF('2調査票（SQ1）(9)'!$C$7="","-",'2調査票（SQ1）(9)'!$C$7)</f>
        <v>-</v>
      </c>
    </row>
    <row r="237" spans="1:2">
      <c r="A237" t="s">
        <v>476</v>
      </c>
      <c r="B237" s="95" t="str">
        <f>IF('2調査票（SQ1）(9)'!$C$13="","-",'2調査票（SQ1）(9)'!$C$13)</f>
        <v>-</v>
      </c>
    </row>
    <row r="238" spans="1:2">
      <c r="A238" t="s">
        <v>477</v>
      </c>
      <c r="B238" s="95" t="str">
        <f>IFERROR(ASC(VLOOKUP("○",'2調査票（SQ1）(9)'!$C$22:$D$32,2,0)),"-")</f>
        <v>-</v>
      </c>
    </row>
    <row r="239" spans="1:2">
      <c r="A239" t="s">
        <v>478</v>
      </c>
      <c r="B239" s="95" t="str">
        <f>IF('2調査票（SQ1）(9)'!$C$35="","-",'2調査票（SQ1）(9)'!$C$35)</f>
        <v>-</v>
      </c>
    </row>
    <row r="240" spans="1:2">
      <c r="A240" t="s">
        <v>479</v>
      </c>
      <c r="B240" s="95" t="str">
        <f>IF('2調査票（SQ1）(9)'!$C$39="","-",'2調査票（SQ1）(9)'!$C$39)</f>
        <v>-</v>
      </c>
    </row>
    <row r="241" spans="1:2">
      <c r="A241" t="s">
        <v>480</v>
      </c>
      <c r="B241" s="95" t="str">
        <f>IFERROR(INDEX('2調査票（SQ1）(1)'!$C$47:$S$56,MATCH("○",'2調査票（SQ1）(1)'!$N$47:$N$56,0),1),"-")</f>
        <v>-</v>
      </c>
    </row>
    <row r="242" spans="1:2">
      <c r="A242" t="s">
        <v>481</v>
      </c>
      <c r="B242" s="95" t="str">
        <f>IFERROR(INDEX('2調査票（SQ1）(9)'!$C$47:$S$56,MATCH("○",'2調査票（SQ1）(9)'!$P$47:$P$56,0),1),"-")</f>
        <v>-</v>
      </c>
    </row>
    <row r="243" spans="1:2">
      <c r="A243" t="s">
        <v>482</v>
      </c>
      <c r="B243" s="95" t="str">
        <f>IFERROR(INDEX('2調査票（SQ1）(9)'!$C$47:$S$56,MATCH("○",'2調査票（SQ1）(9)'!$R$47:$R$56,0),1),"-")</f>
        <v>-</v>
      </c>
    </row>
    <row r="244" spans="1:2">
      <c r="A244" t="s">
        <v>483</v>
      </c>
      <c r="B244" s="95" t="str">
        <f>IF('2調査票（SQ1）(9)'!$C$59="","-",'2調査票（SQ1）(9)'!$C$59)</f>
        <v>-</v>
      </c>
    </row>
    <row r="245" spans="1:2">
      <c r="A245" t="s">
        <v>484</v>
      </c>
      <c r="B245" s="95">
        <f>IF('2調査票（SQ1）(9)'!$C$63="○",1,0)</f>
        <v>0</v>
      </c>
    </row>
    <row r="246" spans="1:2">
      <c r="A246" t="s">
        <v>485</v>
      </c>
      <c r="B246" s="95">
        <f>IF('2調査票（SQ1）(9)'!$C$64="○",1,0)</f>
        <v>0</v>
      </c>
    </row>
    <row r="247" spans="1:2">
      <c r="A247" t="s">
        <v>486</v>
      </c>
      <c r="B247" s="95">
        <f>IF('2調査票（SQ1）(9)'!$C$65="○",1,0)</f>
        <v>0</v>
      </c>
    </row>
    <row r="248" spans="1:2">
      <c r="A248" t="s">
        <v>487</v>
      </c>
      <c r="B248" s="95">
        <f>IF('2調査票（SQ1）(9)'!$C$66="○",1,0)</f>
        <v>0</v>
      </c>
    </row>
    <row r="249" spans="1:2">
      <c r="A249" t="s">
        <v>488</v>
      </c>
      <c r="B249" s="95">
        <f>IF('2調査票（SQ1）(9)'!$C$67="○",1,0)</f>
        <v>0</v>
      </c>
    </row>
    <row r="250" spans="1:2">
      <c r="A250" t="s">
        <v>489</v>
      </c>
      <c r="B250" s="95">
        <f>IF('2調査票（SQ1）(9)'!$C$68="○",1,0)</f>
        <v>0</v>
      </c>
    </row>
    <row r="251" spans="1:2">
      <c r="A251" t="s">
        <v>490</v>
      </c>
      <c r="B251" s="95">
        <f>IF('2調査票（SQ1）(9)'!$C$69="○",1,0)</f>
        <v>0</v>
      </c>
    </row>
    <row r="252" spans="1:2">
      <c r="A252" t="s">
        <v>491</v>
      </c>
      <c r="B252" s="95">
        <f>IF('2調査票（SQ1）(9)'!$C$70="○",1,0)</f>
        <v>0</v>
      </c>
    </row>
    <row r="253" spans="1:2">
      <c r="A253" t="s">
        <v>492</v>
      </c>
      <c r="B253" s="95" t="str">
        <f>IF('2調査票（SQ1）(9)'!$C$73="","-",'2調査票（SQ1）(9)'!$C$73)</f>
        <v>-</v>
      </c>
    </row>
    <row r="254" spans="1:2">
      <c r="A254" t="s">
        <v>493</v>
      </c>
      <c r="B254" s="95">
        <f>IF('2調査票（SQ1）(9)'!$C$77="○",1,0)</f>
        <v>0</v>
      </c>
    </row>
    <row r="255" spans="1:2">
      <c r="A255" t="s">
        <v>494</v>
      </c>
      <c r="B255" s="95">
        <f>IF('2調査票（SQ1）(9)'!$C$78="○",1,0)</f>
        <v>0</v>
      </c>
    </row>
    <row r="256" spans="1:2">
      <c r="A256" t="s">
        <v>495</v>
      </c>
      <c r="B256" s="95">
        <f>IF('2調査票（SQ1）(9)'!$C$79="○",1,0)</f>
        <v>0</v>
      </c>
    </row>
    <row r="257" spans="1:2">
      <c r="A257" t="s">
        <v>496</v>
      </c>
      <c r="B257" s="95">
        <f>IF('2調査票（SQ1）(9)'!$C$80="○",1,0)</f>
        <v>0</v>
      </c>
    </row>
    <row r="258" spans="1:2">
      <c r="A258" t="s">
        <v>497</v>
      </c>
      <c r="B258" s="95">
        <f>IF('2調査票（SQ1）(9)'!$C$81="○",1,0)</f>
        <v>0</v>
      </c>
    </row>
    <row r="259" spans="1:2">
      <c r="A259" t="s">
        <v>498</v>
      </c>
      <c r="B259" s="95">
        <f>IF('2調査票（SQ1）(9)'!$C$82="○",1,0)</f>
        <v>0</v>
      </c>
    </row>
    <row r="260" spans="1:2">
      <c r="A260" t="s">
        <v>499</v>
      </c>
      <c r="B260" s="95">
        <f>IF('2調査票（SQ1）(9)'!$C$83="○",1,0)</f>
        <v>0</v>
      </c>
    </row>
    <row r="261" spans="1:2">
      <c r="A261" t="s">
        <v>500</v>
      </c>
      <c r="B261" s="95">
        <f>IF('2調査票（SQ1）(9)'!$C$84="○",1,0)</f>
        <v>0</v>
      </c>
    </row>
    <row r="262" spans="1:2">
      <c r="A262" t="s">
        <v>501</v>
      </c>
      <c r="B262" s="95" t="str">
        <f>IF('2調査票（SQ1）(9)'!$C$87="","-",'2調査票（SQ1）(9)'!$C$87)</f>
        <v>-</v>
      </c>
    </row>
    <row r="263" spans="1:2">
      <c r="A263" t="s">
        <v>502</v>
      </c>
      <c r="B263" s="95" t="str">
        <f>IFERROR(ASC(VLOOKUP("○",'2調査票（SQ1）(9)'!$C$91:$D$96,2,0)),"-")</f>
        <v>-</v>
      </c>
    </row>
    <row r="264" spans="1:2">
      <c r="A264" t="s">
        <v>503</v>
      </c>
      <c r="B264" s="95" t="str">
        <f>IF('2調査票（SQ1）(10)'!$C$7="","-",'2調査票（SQ1）(10)'!$C$7)</f>
        <v>-</v>
      </c>
    </row>
    <row r="265" spans="1:2">
      <c r="A265" t="s">
        <v>504</v>
      </c>
      <c r="B265" s="95" t="str">
        <f>IF('2調査票（SQ1）(10)'!$C$13="","-",'2調査票（SQ1）(10)'!$C$13)</f>
        <v>-</v>
      </c>
    </row>
    <row r="266" spans="1:2">
      <c r="A266" t="s">
        <v>505</v>
      </c>
      <c r="B266" s="95" t="str">
        <f>IFERROR(ASC(VLOOKUP("○",'2調査票（SQ1）(10)'!$C$22:$D$32,2,0)),"-")</f>
        <v>-</v>
      </c>
    </row>
    <row r="267" spans="1:2">
      <c r="A267" t="s">
        <v>506</v>
      </c>
      <c r="B267" s="95" t="str">
        <f>IF('2調査票（SQ1）(10)'!$C$35="","-",'2調査票（SQ1）(10)'!$C$35)</f>
        <v>-</v>
      </c>
    </row>
    <row r="268" spans="1:2">
      <c r="A268" t="s">
        <v>507</v>
      </c>
      <c r="B268" s="95" t="str">
        <f>IF('2調査票（SQ1）(10)'!$C$39="","-",'2調査票（SQ1）(10)'!$C$39)</f>
        <v>-</v>
      </c>
    </row>
    <row r="269" spans="1:2">
      <c r="A269" t="s">
        <v>508</v>
      </c>
      <c r="B269" s="95" t="str">
        <f>IFERROR(INDEX('2調査票（SQ1）(1)'!$C$47:$S$56,MATCH("○",'2調査票（SQ1）(1)'!$N$47:$N$56,0),1),"-")</f>
        <v>-</v>
      </c>
    </row>
    <row r="270" spans="1:2">
      <c r="A270" t="s">
        <v>509</v>
      </c>
      <c r="B270" s="95" t="str">
        <f>IFERROR(INDEX('2調査票（SQ1）(10)'!$C$47:$S$56,MATCH("○",'2調査票（SQ1）(10)'!$P$47:$P$56,0),1),"-")</f>
        <v>-</v>
      </c>
    </row>
    <row r="271" spans="1:2">
      <c r="A271" t="s">
        <v>510</v>
      </c>
      <c r="B271" s="95" t="str">
        <f>IFERROR(INDEX('2調査票（SQ1）(10)'!$C$47:$S$56,MATCH("○",'2調査票（SQ1）(10)'!$R$47:$R$56,0),1),"-")</f>
        <v>-</v>
      </c>
    </row>
    <row r="272" spans="1:2">
      <c r="A272" t="s">
        <v>511</v>
      </c>
      <c r="B272" s="95" t="str">
        <f>IF('2調査票（SQ1）(10)'!$C$59="","-",'2調査票（SQ1）(10)'!$C$59)</f>
        <v>-</v>
      </c>
    </row>
    <row r="273" spans="1:2">
      <c r="A273" t="s">
        <v>512</v>
      </c>
      <c r="B273" s="95">
        <f>IF('2調査票（SQ1）(10)'!$C$63="○",1,0)</f>
        <v>0</v>
      </c>
    </row>
    <row r="274" spans="1:2">
      <c r="A274" t="s">
        <v>513</v>
      </c>
      <c r="B274" s="95">
        <f>IF('2調査票（SQ1）(10)'!$C$64="○",1,0)</f>
        <v>0</v>
      </c>
    </row>
    <row r="275" spans="1:2">
      <c r="A275" t="s">
        <v>514</v>
      </c>
      <c r="B275" s="95">
        <f>IF('2調査票（SQ1）(10)'!$C$65="○",1,0)</f>
        <v>0</v>
      </c>
    </row>
    <row r="276" spans="1:2">
      <c r="A276" t="s">
        <v>515</v>
      </c>
      <c r="B276" s="95">
        <f>IF('2調査票（SQ1）(10)'!$C$66="○",1,0)</f>
        <v>0</v>
      </c>
    </row>
    <row r="277" spans="1:2">
      <c r="A277" t="s">
        <v>516</v>
      </c>
      <c r="B277" s="95">
        <f>IF('2調査票（SQ1）(10)'!$C$67="○",1,0)</f>
        <v>0</v>
      </c>
    </row>
    <row r="278" spans="1:2">
      <c r="A278" t="s">
        <v>517</v>
      </c>
      <c r="B278" s="95">
        <f>IF('2調査票（SQ1）(10)'!$C$68="○",1,0)</f>
        <v>0</v>
      </c>
    </row>
    <row r="279" spans="1:2">
      <c r="A279" t="s">
        <v>518</v>
      </c>
      <c r="B279" s="95">
        <f>IF('2調査票（SQ1）(10)'!$C$69="○",1,0)</f>
        <v>0</v>
      </c>
    </row>
    <row r="280" spans="1:2">
      <c r="A280" t="s">
        <v>519</v>
      </c>
      <c r="B280" s="95">
        <f>IF('2調査票（SQ1）(10)'!$C$70="○",1,0)</f>
        <v>0</v>
      </c>
    </row>
    <row r="281" spans="1:2">
      <c r="A281" t="s">
        <v>520</v>
      </c>
      <c r="B281" s="95" t="str">
        <f>IF('2調査票（SQ1）(10)'!$C$73="","-",'2調査票（SQ1）(10)'!$C$73)</f>
        <v>-</v>
      </c>
    </row>
    <row r="282" spans="1:2">
      <c r="A282" t="s">
        <v>521</v>
      </c>
      <c r="B282" s="95">
        <f>IF('2調査票（SQ1）(10)'!$C$77="○",1,0)</f>
        <v>0</v>
      </c>
    </row>
    <row r="283" spans="1:2">
      <c r="A283" t="s">
        <v>522</v>
      </c>
      <c r="B283" s="95">
        <f>IF('2調査票（SQ1）(10)'!$C$78="○",1,0)</f>
        <v>0</v>
      </c>
    </row>
    <row r="284" spans="1:2">
      <c r="A284" t="s">
        <v>523</v>
      </c>
      <c r="B284" s="95">
        <f>IF('2調査票（SQ1）(10)'!$C$79="○",1,0)</f>
        <v>0</v>
      </c>
    </row>
    <row r="285" spans="1:2">
      <c r="A285" t="s">
        <v>524</v>
      </c>
      <c r="B285" s="95">
        <f>IF('2調査票（SQ1）(10)'!$C$80="○",1,0)</f>
        <v>0</v>
      </c>
    </row>
    <row r="286" spans="1:2">
      <c r="A286" t="s">
        <v>525</v>
      </c>
      <c r="B286" s="95">
        <f>IF('2調査票（SQ1）(10)'!$C$81="○",1,0)</f>
        <v>0</v>
      </c>
    </row>
    <row r="287" spans="1:2">
      <c r="A287" t="s">
        <v>526</v>
      </c>
      <c r="B287" s="95">
        <f>IF('2調査票（SQ1）(10)'!$C$82="○",1,0)</f>
        <v>0</v>
      </c>
    </row>
    <row r="288" spans="1:2">
      <c r="A288" t="s">
        <v>527</v>
      </c>
      <c r="B288" s="95">
        <f>IF('2調査票（SQ1）(10)'!$C$83="○",1,0)</f>
        <v>0</v>
      </c>
    </row>
    <row r="289" spans="1:2">
      <c r="A289" t="s">
        <v>528</v>
      </c>
      <c r="B289" s="95">
        <f>IF('2調査票（SQ1）(10)'!$C$84="○",1,0)</f>
        <v>0</v>
      </c>
    </row>
    <row r="290" spans="1:2">
      <c r="A290" t="s">
        <v>529</v>
      </c>
      <c r="B290" s="95" t="str">
        <f>IF('2調査票（SQ1）(10)'!$C$87="","-",'2調査票（SQ1）(10)'!$C$87)</f>
        <v>-</v>
      </c>
    </row>
    <row r="291" spans="1:2">
      <c r="A291" t="s">
        <v>530</v>
      </c>
      <c r="B291" s="95" t="str">
        <f>IFERROR(ASC(VLOOKUP("○",'2調査票（SQ1）(10)'!$C$91:$D$96,2,0)),"-")</f>
        <v>-</v>
      </c>
    </row>
    <row r="292" spans="1:2">
      <c r="A292" t="s">
        <v>531</v>
      </c>
      <c r="B292" s="95" t="str">
        <f>IF('2調査票（SQ1）(11)'!$C$7="","-",'2調査票（SQ1）(11)'!$C$7)</f>
        <v>-</v>
      </c>
    </row>
    <row r="293" spans="1:2">
      <c r="A293" t="s">
        <v>532</v>
      </c>
      <c r="B293" s="95" t="str">
        <f>IF('2調査票（SQ1）(11)'!$C$13="","-",'2調査票（SQ1）(11)'!$C$13)</f>
        <v>-</v>
      </c>
    </row>
    <row r="294" spans="1:2">
      <c r="A294" t="s">
        <v>533</v>
      </c>
      <c r="B294" s="95" t="str">
        <f>IFERROR(ASC(VLOOKUP("○",'2調査票（SQ1）(11)'!$C$22:$D$32,2,0)),"-")</f>
        <v>-</v>
      </c>
    </row>
    <row r="295" spans="1:2">
      <c r="A295" t="s">
        <v>534</v>
      </c>
      <c r="B295" s="95" t="str">
        <f>IF('2調査票（SQ1）(11)'!$C$35="","-",'2調査票（SQ1）(11)'!$C$35)</f>
        <v>-</v>
      </c>
    </row>
    <row r="296" spans="1:2">
      <c r="A296" t="s">
        <v>535</v>
      </c>
      <c r="B296" s="95" t="str">
        <f>IF('2調査票（SQ1）(11)'!$C$39="","-",'2調査票（SQ1）(11)'!$C$39)</f>
        <v>-</v>
      </c>
    </row>
    <row r="297" spans="1:2">
      <c r="A297" t="s">
        <v>536</v>
      </c>
      <c r="B297" s="95" t="str">
        <f>IFERROR(INDEX('2調査票（SQ1）(1)'!$C$47:$S$56,MATCH("○",'2調査票（SQ1）(1)'!$N$47:$N$56,0),1),"-")</f>
        <v>-</v>
      </c>
    </row>
    <row r="298" spans="1:2">
      <c r="A298" t="s">
        <v>537</v>
      </c>
      <c r="B298" s="95" t="str">
        <f>IFERROR(INDEX('2調査票（SQ1）(11)'!$C$47:$S$56,MATCH("○",'2調査票（SQ1）(11)'!$P$47:$P$56,0),1),"-")</f>
        <v>-</v>
      </c>
    </row>
    <row r="299" spans="1:2">
      <c r="A299" t="s">
        <v>538</v>
      </c>
      <c r="B299" s="95" t="str">
        <f>IFERROR(INDEX('2調査票（SQ1）(11)'!$C$47:$S$56,MATCH("○",'2調査票（SQ1）(11)'!$R$47:$R$56,0),1),"-")</f>
        <v>-</v>
      </c>
    </row>
    <row r="300" spans="1:2">
      <c r="A300" t="s">
        <v>539</v>
      </c>
      <c r="B300" s="95" t="str">
        <f>IF('2調査票（SQ1）(11)'!$C$59="","-",'2調査票（SQ1）(11)'!$C$59)</f>
        <v>-</v>
      </c>
    </row>
    <row r="301" spans="1:2">
      <c r="A301" t="s">
        <v>540</v>
      </c>
      <c r="B301" s="95">
        <f>IF('2調査票（SQ1）(11)'!$C$63="○",1,0)</f>
        <v>0</v>
      </c>
    </row>
    <row r="302" spans="1:2">
      <c r="A302" t="s">
        <v>541</v>
      </c>
      <c r="B302" s="95">
        <f>IF('2調査票（SQ1）(11)'!$C$64="○",1,0)</f>
        <v>0</v>
      </c>
    </row>
    <row r="303" spans="1:2">
      <c r="A303" t="s">
        <v>542</v>
      </c>
      <c r="B303" s="95">
        <f>IF('2調査票（SQ1）(11)'!$C$65="○",1,0)</f>
        <v>0</v>
      </c>
    </row>
    <row r="304" spans="1:2">
      <c r="A304" t="s">
        <v>543</v>
      </c>
      <c r="B304" s="95">
        <f>IF('2調査票（SQ1）(11)'!$C$66="○",1,0)</f>
        <v>0</v>
      </c>
    </row>
    <row r="305" spans="1:2">
      <c r="A305" t="s">
        <v>544</v>
      </c>
      <c r="B305" s="95">
        <f>IF('2調査票（SQ1）(11)'!$C$67="○",1,0)</f>
        <v>0</v>
      </c>
    </row>
    <row r="306" spans="1:2">
      <c r="A306" t="s">
        <v>545</v>
      </c>
      <c r="B306" s="95">
        <f>IF('2調査票（SQ1）(11)'!$C$68="○",1,0)</f>
        <v>0</v>
      </c>
    </row>
    <row r="307" spans="1:2">
      <c r="A307" t="s">
        <v>546</v>
      </c>
      <c r="B307" s="95">
        <f>IF('2調査票（SQ1）(11)'!$C$69="○",1,0)</f>
        <v>0</v>
      </c>
    </row>
    <row r="308" spans="1:2">
      <c r="A308" t="s">
        <v>547</v>
      </c>
      <c r="B308" s="95">
        <f>IF('2調査票（SQ1）(11)'!$C$70="○",1,0)</f>
        <v>0</v>
      </c>
    </row>
    <row r="309" spans="1:2">
      <c r="A309" t="s">
        <v>548</v>
      </c>
      <c r="B309" s="95" t="str">
        <f>IF('2調査票（SQ1）(11)'!$C$73="","-",'2調査票（SQ1）(11)'!$C$73)</f>
        <v>-</v>
      </c>
    </row>
    <row r="310" spans="1:2">
      <c r="A310" t="s">
        <v>549</v>
      </c>
      <c r="B310" s="95">
        <f>IF('2調査票（SQ1）(11)'!$C$77="○",1,0)</f>
        <v>0</v>
      </c>
    </row>
    <row r="311" spans="1:2">
      <c r="A311" t="s">
        <v>550</v>
      </c>
      <c r="B311" s="95">
        <f>IF('2調査票（SQ1）(11)'!$C$78="○",1,0)</f>
        <v>0</v>
      </c>
    </row>
    <row r="312" spans="1:2">
      <c r="A312" t="s">
        <v>551</v>
      </c>
      <c r="B312" s="95">
        <f>IF('2調査票（SQ1）(11)'!$C$79="○",1,0)</f>
        <v>0</v>
      </c>
    </row>
    <row r="313" spans="1:2">
      <c r="A313" t="s">
        <v>552</v>
      </c>
      <c r="B313" s="95">
        <f>IF('2調査票（SQ1）(11)'!$C$80="○",1,0)</f>
        <v>0</v>
      </c>
    </row>
    <row r="314" spans="1:2">
      <c r="A314" t="s">
        <v>553</v>
      </c>
      <c r="B314" s="95">
        <f>IF('2調査票（SQ1）(11)'!$C$81="○",1,0)</f>
        <v>0</v>
      </c>
    </row>
    <row r="315" spans="1:2">
      <c r="A315" t="s">
        <v>554</v>
      </c>
      <c r="B315" s="95">
        <f>IF('2調査票（SQ1）(11)'!$C$82="○",1,0)</f>
        <v>0</v>
      </c>
    </row>
    <row r="316" spans="1:2">
      <c r="A316" t="s">
        <v>555</v>
      </c>
      <c r="B316" s="95">
        <f>IF('2調査票（SQ1）(11)'!$C$83="○",1,0)</f>
        <v>0</v>
      </c>
    </row>
    <row r="317" spans="1:2">
      <c r="A317" t="s">
        <v>556</v>
      </c>
      <c r="B317" s="95">
        <f>IF('2調査票（SQ1）(11)'!$C$84="○",1,0)</f>
        <v>0</v>
      </c>
    </row>
    <row r="318" spans="1:2">
      <c r="A318" t="s">
        <v>557</v>
      </c>
      <c r="B318" s="95" t="str">
        <f>IF('2調査票（SQ1）(11)'!$C$87="","-",'2調査票（SQ1）(11)'!$C$87)</f>
        <v>-</v>
      </c>
    </row>
    <row r="319" spans="1:2">
      <c r="A319" t="s">
        <v>558</v>
      </c>
      <c r="B319" s="95" t="str">
        <f>IFERROR(ASC(VLOOKUP("○",'2調査票（SQ1）(11)'!$C$91:$D$96,2,0)),"-")</f>
        <v>-</v>
      </c>
    </row>
    <row r="320" spans="1:2">
      <c r="A320" t="s">
        <v>559</v>
      </c>
      <c r="B320" s="95" t="str">
        <f>IF('2調査票（SQ1）(12)'!$C$7="","-",'2調査票（SQ1）(12)'!$C$7)</f>
        <v>-</v>
      </c>
    </row>
    <row r="321" spans="1:2">
      <c r="A321" t="s">
        <v>560</v>
      </c>
      <c r="B321" s="95" t="str">
        <f>IF('2調査票（SQ1）(12)'!$C$13="","-",'2調査票（SQ1）(12)'!$C$13)</f>
        <v>-</v>
      </c>
    </row>
    <row r="322" spans="1:2">
      <c r="A322" t="s">
        <v>561</v>
      </c>
      <c r="B322" s="95" t="str">
        <f>IFERROR(ASC(VLOOKUP("○",'2調査票（SQ1）(12)'!$C$22:$D$32,2,0)),"-")</f>
        <v>-</v>
      </c>
    </row>
    <row r="323" spans="1:2">
      <c r="A323" t="s">
        <v>562</v>
      </c>
      <c r="B323" s="95" t="str">
        <f>IF('2調査票（SQ1）(12)'!$C$35="","-",'2調査票（SQ1）(12)'!$C$35)</f>
        <v>-</v>
      </c>
    </row>
    <row r="324" spans="1:2">
      <c r="A324" t="s">
        <v>563</v>
      </c>
      <c r="B324" s="95" t="str">
        <f>IF('2調査票（SQ1）(12)'!$C$39="","-",'2調査票（SQ1）(12)'!$C$39)</f>
        <v>-</v>
      </c>
    </row>
    <row r="325" spans="1:2">
      <c r="A325" t="s">
        <v>564</v>
      </c>
      <c r="B325" s="95" t="str">
        <f>IFERROR(INDEX('2調査票（SQ1）(1)'!$C$47:$S$56,MATCH("○",'2調査票（SQ1）(1)'!$N$47:$N$56,0),1),"-")</f>
        <v>-</v>
      </c>
    </row>
    <row r="326" spans="1:2">
      <c r="A326" t="s">
        <v>565</v>
      </c>
      <c r="B326" s="95" t="str">
        <f>IFERROR(INDEX('2調査票（SQ1）(12)'!$C$47:$S$56,MATCH("○",'2調査票（SQ1）(12)'!$P$47:$P$56,0),1),"-")</f>
        <v>-</v>
      </c>
    </row>
    <row r="327" spans="1:2">
      <c r="A327" t="s">
        <v>566</v>
      </c>
      <c r="B327" s="95" t="str">
        <f>IFERROR(INDEX('2調査票（SQ1）(12)'!$C$47:$S$56,MATCH("○",'2調査票（SQ1）(12)'!$R$47:$R$56,0),1),"-")</f>
        <v>-</v>
      </c>
    </row>
    <row r="328" spans="1:2">
      <c r="A328" t="s">
        <v>567</v>
      </c>
      <c r="B328" s="95" t="str">
        <f>IF('2調査票（SQ1）(12)'!$C$59="","-",'2調査票（SQ1）(12)'!$C$59)</f>
        <v>-</v>
      </c>
    </row>
    <row r="329" spans="1:2">
      <c r="A329" t="s">
        <v>568</v>
      </c>
      <c r="B329" s="95">
        <f>IF('2調査票（SQ1）(12)'!$C$63="○",1,0)</f>
        <v>0</v>
      </c>
    </row>
    <row r="330" spans="1:2">
      <c r="A330" t="s">
        <v>569</v>
      </c>
      <c r="B330" s="95">
        <f>IF('2調査票（SQ1）(12)'!$C$64="○",1,0)</f>
        <v>0</v>
      </c>
    </row>
    <row r="331" spans="1:2">
      <c r="A331" t="s">
        <v>570</v>
      </c>
      <c r="B331" s="95">
        <f>IF('2調査票（SQ1）(12)'!$C$65="○",1,0)</f>
        <v>0</v>
      </c>
    </row>
    <row r="332" spans="1:2">
      <c r="A332" t="s">
        <v>571</v>
      </c>
      <c r="B332" s="95">
        <f>IF('2調査票（SQ1）(12)'!$C$66="○",1,0)</f>
        <v>0</v>
      </c>
    </row>
    <row r="333" spans="1:2">
      <c r="A333" t="s">
        <v>572</v>
      </c>
      <c r="B333" s="95">
        <f>IF('2調査票（SQ1）(12)'!$C$67="○",1,0)</f>
        <v>0</v>
      </c>
    </row>
    <row r="334" spans="1:2">
      <c r="A334" t="s">
        <v>573</v>
      </c>
      <c r="B334" s="95">
        <f>IF('2調査票（SQ1）(12)'!$C$68="○",1,0)</f>
        <v>0</v>
      </c>
    </row>
    <row r="335" spans="1:2">
      <c r="A335" t="s">
        <v>574</v>
      </c>
      <c r="B335" s="95">
        <f>IF('2調査票（SQ1）(12)'!$C$69="○",1,0)</f>
        <v>0</v>
      </c>
    </row>
    <row r="336" spans="1:2">
      <c r="A336" t="s">
        <v>575</v>
      </c>
      <c r="B336" s="95">
        <f>IF('2調査票（SQ1）(12)'!$C$70="○",1,0)</f>
        <v>0</v>
      </c>
    </row>
    <row r="337" spans="1:2">
      <c r="A337" t="s">
        <v>576</v>
      </c>
      <c r="B337" s="95" t="str">
        <f>IF('2調査票（SQ1）(12)'!$C$73="","-",'2調査票（SQ1）(12)'!$C$73)</f>
        <v>-</v>
      </c>
    </row>
    <row r="338" spans="1:2">
      <c r="A338" t="s">
        <v>577</v>
      </c>
      <c r="B338" s="95">
        <f>IF('2調査票（SQ1）(12)'!$C$77="○",1,0)</f>
        <v>0</v>
      </c>
    </row>
    <row r="339" spans="1:2">
      <c r="A339" t="s">
        <v>578</v>
      </c>
      <c r="B339" s="95">
        <f>IF('2調査票（SQ1）(12)'!$C$78="○",1,0)</f>
        <v>0</v>
      </c>
    </row>
    <row r="340" spans="1:2">
      <c r="A340" t="s">
        <v>579</v>
      </c>
      <c r="B340" s="95">
        <f>IF('2調査票（SQ1）(12)'!$C$79="○",1,0)</f>
        <v>0</v>
      </c>
    </row>
    <row r="341" spans="1:2">
      <c r="A341" t="s">
        <v>580</v>
      </c>
      <c r="B341" s="95">
        <f>IF('2調査票（SQ1）(12)'!$C$80="○",1,0)</f>
        <v>0</v>
      </c>
    </row>
    <row r="342" spans="1:2">
      <c r="A342" t="s">
        <v>581</v>
      </c>
      <c r="B342" s="95">
        <f>IF('2調査票（SQ1）(12)'!$C$81="○",1,0)</f>
        <v>0</v>
      </c>
    </row>
    <row r="343" spans="1:2">
      <c r="A343" t="s">
        <v>582</v>
      </c>
      <c r="B343" s="95">
        <f>IF('2調査票（SQ1）(12)'!$C$82="○",1,0)</f>
        <v>0</v>
      </c>
    </row>
    <row r="344" spans="1:2">
      <c r="A344" t="s">
        <v>583</v>
      </c>
      <c r="B344" s="95">
        <f>IF('2調査票（SQ1）(12)'!$C$83="○",1,0)</f>
        <v>0</v>
      </c>
    </row>
    <row r="345" spans="1:2">
      <c r="A345" t="s">
        <v>584</v>
      </c>
      <c r="B345" s="95">
        <f>IF('2調査票（SQ1）(12)'!$C$84="○",1,0)</f>
        <v>0</v>
      </c>
    </row>
    <row r="346" spans="1:2">
      <c r="A346" t="s">
        <v>585</v>
      </c>
      <c r="B346" s="95" t="str">
        <f>IF('2調査票（SQ1）(12)'!$C$87="","-",'2調査票（SQ1）(12)'!$C$87)</f>
        <v>-</v>
      </c>
    </row>
    <row r="347" spans="1:2">
      <c r="A347" t="s">
        <v>586</v>
      </c>
      <c r="B347" s="95" t="str">
        <f>IFERROR(ASC(VLOOKUP("○",'2調査票（SQ1）(12)'!$C$91:$D$96,2,0)),"-")</f>
        <v>-</v>
      </c>
    </row>
    <row r="348" spans="1:2">
      <c r="A348" t="s">
        <v>587</v>
      </c>
      <c r="B348" s="95" t="str">
        <f>IF('2調査票（SQ1）(13)'!$C$7="","-",'2調査票（SQ1）(13)'!$C$7)</f>
        <v>-</v>
      </c>
    </row>
    <row r="349" spans="1:2">
      <c r="A349" t="s">
        <v>588</v>
      </c>
      <c r="B349" s="95" t="str">
        <f>IF('2調査票（SQ1）(13)'!$C$13="","-",'2調査票（SQ1）(13)'!$C$13)</f>
        <v>-</v>
      </c>
    </row>
    <row r="350" spans="1:2">
      <c r="A350" t="s">
        <v>589</v>
      </c>
      <c r="B350" s="95" t="str">
        <f>IFERROR(ASC(VLOOKUP("○",'2調査票（SQ1）(13)'!$C$22:$D$32,2,0)),"-")</f>
        <v>-</v>
      </c>
    </row>
    <row r="351" spans="1:2">
      <c r="A351" t="s">
        <v>590</v>
      </c>
      <c r="B351" s="95" t="str">
        <f>IF('2調査票（SQ1）(13)'!$C$35="","-",'2調査票（SQ1）(13)'!$C$35)</f>
        <v>-</v>
      </c>
    </row>
    <row r="352" spans="1:2">
      <c r="A352" t="s">
        <v>591</v>
      </c>
      <c r="B352" s="95" t="str">
        <f>IF('2調査票（SQ1）(13)'!$C$39="","-",'2調査票（SQ1）(13)'!$C$39)</f>
        <v>-</v>
      </c>
    </row>
    <row r="353" spans="1:2">
      <c r="A353" t="s">
        <v>592</v>
      </c>
      <c r="B353" s="95" t="str">
        <f>IFERROR(INDEX('2調査票（SQ1）(1)'!$C$47:$S$56,MATCH("○",'2調査票（SQ1）(1)'!$N$47:$N$56,0),1),"-")</f>
        <v>-</v>
      </c>
    </row>
    <row r="354" spans="1:2">
      <c r="A354" t="s">
        <v>593</v>
      </c>
      <c r="B354" s="95" t="str">
        <f>IFERROR(INDEX('2調査票（SQ1）(13)'!$C$47:$S$56,MATCH("○",'2調査票（SQ1）(13)'!$P$47:$P$56,0),1),"-")</f>
        <v>-</v>
      </c>
    </row>
    <row r="355" spans="1:2">
      <c r="A355" t="s">
        <v>594</v>
      </c>
      <c r="B355" s="95" t="str">
        <f>IFERROR(INDEX('2調査票（SQ1）(13)'!$C$47:$S$56,MATCH("○",'2調査票（SQ1）(13)'!$R$47:$R$56,0),1),"-")</f>
        <v>-</v>
      </c>
    </row>
    <row r="356" spans="1:2">
      <c r="A356" t="s">
        <v>595</v>
      </c>
      <c r="B356" s="95" t="str">
        <f>IF('2調査票（SQ1）(13)'!$C$59="","-",'2調査票（SQ1）(13)'!$C$59)</f>
        <v>-</v>
      </c>
    </row>
    <row r="357" spans="1:2">
      <c r="A357" t="s">
        <v>596</v>
      </c>
      <c r="B357" s="95">
        <f>IF('2調査票（SQ1）(13)'!$C$63="○",1,0)</f>
        <v>0</v>
      </c>
    </row>
    <row r="358" spans="1:2">
      <c r="A358" t="s">
        <v>597</v>
      </c>
      <c r="B358" s="95">
        <f>IF('2調査票（SQ1）(13)'!$C$64="○",1,0)</f>
        <v>0</v>
      </c>
    </row>
    <row r="359" spans="1:2">
      <c r="A359" t="s">
        <v>598</v>
      </c>
      <c r="B359" s="95">
        <f>IF('2調査票（SQ1）(13)'!$C$65="○",1,0)</f>
        <v>0</v>
      </c>
    </row>
    <row r="360" spans="1:2">
      <c r="A360" t="s">
        <v>599</v>
      </c>
      <c r="B360" s="95">
        <f>IF('2調査票（SQ1）(13)'!$C$66="○",1,0)</f>
        <v>0</v>
      </c>
    </row>
    <row r="361" spans="1:2">
      <c r="A361" t="s">
        <v>600</v>
      </c>
      <c r="B361" s="95">
        <f>IF('2調査票（SQ1）(13)'!$C$67="○",1,0)</f>
        <v>0</v>
      </c>
    </row>
    <row r="362" spans="1:2">
      <c r="A362" t="s">
        <v>601</v>
      </c>
      <c r="B362" s="95">
        <f>IF('2調査票（SQ1）(13)'!$C$68="○",1,0)</f>
        <v>0</v>
      </c>
    </row>
    <row r="363" spans="1:2">
      <c r="A363" t="s">
        <v>602</v>
      </c>
      <c r="B363" s="95">
        <f>IF('2調査票（SQ1）(13)'!$C$69="○",1,0)</f>
        <v>0</v>
      </c>
    </row>
    <row r="364" spans="1:2">
      <c r="A364" t="s">
        <v>603</v>
      </c>
      <c r="B364" s="95">
        <f>IF('2調査票（SQ1）(13)'!$C$70="○",1,0)</f>
        <v>0</v>
      </c>
    </row>
    <row r="365" spans="1:2">
      <c r="A365" t="s">
        <v>604</v>
      </c>
      <c r="B365" s="95" t="str">
        <f>IF('2調査票（SQ1）(13)'!$C$73="","-",'2調査票（SQ1）(13)'!$C$73)</f>
        <v>-</v>
      </c>
    </row>
    <row r="366" spans="1:2">
      <c r="A366" t="s">
        <v>605</v>
      </c>
      <c r="B366" s="95">
        <f>IF('2調査票（SQ1）(13)'!$C$77="○",1,0)</f>
        <v>0</v>
      </c>
    </row>
    <row r="367" spans="1:2">
      <c r="A367" t="s">
        <v>606</v>
      </c>
      <c r="B367" s="95">
        <f>IF('2調査票（SQ1）(13)'!$C$78="○",1,0)</f>
        <v>0</v>
      </c>
    </row>
    <row r="368" spans="1:2">
      <c r="A368" t="s">
        <v>607</v>
      </c>
      <c r="B368" s="95">
        <f>IF('2調査票（SQ1）(13)'!$C$79="○",1,0)</f>
        <v>0</v>
      </c>
    </row>
    <row r="369" spans="1:2">
      <c r="A369" t="s">
        <v>608</v>
      </c>
      <c r="B369" s="95">
        <f>IF('2調査票（SQ1）(13)'!$C$80="○",1,0)</f>
        <v>0</v>
      </c>
    </row>
    <row r="370" spans="1:2">
      <c r="A370" t="s">
        <v>609</v>
      </c>
      <c r="B370" s="95">
        <f>IF('2調査票（SQ1）(13)'!$C$81="○",1,0)</f>
        <v>0</v>
      </c>
    </row>
    <row r="371" spans="1:2">
      <c r="A371" t="s">
        <v>610</v>
      </c>
      <c r="B371" s="95">
        <f>IF('2調査票（SQ1）(13)'!$C$82="○",1,0)</f>
        <v>0</v>
      </c>
    </row>
    <row r="372" spans="1:2">
      <c r="A372" t="s">
        <v>611</v>
      </c>
      <c r="B372" s="95">
        <f>IF('2調査票（SQ1）(13)'!$C$83="○",1,0)</f>
        <v>0</v>
      </c>
    </row>
    <row r="373" spans="1:2">
      <c r="A373" t="s">
        <v>612</v>
      </c>
      <c r="B373" s="95">
        <f>IF('2調査票（SQ1）(13)'!$C$84="○",1,0)</f>
        <v>0</v>
      </c>
    </row>
    <row r="374" spans="1:2">
      <c r="A374" t="s">
        <v>613</v>
      </c>
      <c r="B374" s="95" t="str">
        <f>IF('2調査票（SQ1）(13)'!$C$87="","-",'2調査票（SQ1）(13)'!$C$87)</f>
        <v>-</v>
      </c>
    </row>
    <row r="375" spans="1:2">
      <c r="A375" t="s">
        <v>614</v>
      </c>
      <c r="B375" s="95" t="str">
        <f>IFERROR(ASC(VLOOKUP("○",'2調査票（SQ1）(13)'!$C$91:$D$96,2,0)),"-")</f>
        <v>-</v>
      </c>
    </row>
    <row r="376" spans="1:2">
      <c r="A376" t="s">
        <v>615</v>
      </c>
      <c r="B376" s="95" t="str">
        <f>IF('2調査票（SQ1）(14)'!$C$7="","-",'2調査票（SQ1）(14)'!$C$7)</f>
        <v>-</v>
      </c>
    </row>
    <row r="377" spans="1:2">
      <c r="A377" t="s">
        <v>616</v>
      </c>
      <c r="B377" s="95" t="str">
        <f>IF('2調査票（SQ1）(14)'!$C$13="","-",'2調査票（SQ1）(14)'!$C$13)</f>
        <v>-</v>
      </c>
    </row>
    <row r="378" spans="1:2">
      <c r="A378" t="s">
        <v>617</v>
      </c>
      <c r="B378" s="95" t="str">
        <f>IFERROR(ASC(VLOOKUP("○",'2調査票（SQ1）(14)'!$C$22:$D$32,2,0)),"-")</f>
        <v>-</v>
      </c>
    </row>
    <row r="379" spans="1:2">
      <c r="A379" t="s">
        <v>618</v>
      </c>
      <c r="B379" s="95" t="str">
        <f>IF('2調査票（SQ1）(14)'!$C$35="","-",'2調査票（SQ1）(14)'!$C$35)</f>
        <v>-</v>
      </c>
    </row>
    <row r="380" spans="1:2">
      <c r="A380" t="s">
        <v>619</v>
      </c>
      <c r="B380" s="95" t="str">
        <f>IF('2調査票（SQ1）(14)'!$C$39="","-",'2調査票（SQ1）(14)'!$C$39)</f>
        <v>-</v>
      </c>
    </row>
    <row r="381" spans="1:2">
      <c r="A381" t="s">
        <v>620</v>
      </c>
      <c r="B381" s="95" t="str">
        <f>IFERROR(INDEX('2調査票（SQ1）(1)'!$C$47:$S$56,MATCH("○",'2調査票（SQ1）(1)'!$N$47:$N$56,0),1),"-")</f>
        <v>-</v>
      </c>
    </row>
    <row r="382" spans="1:2">
      <c r="A382" t="s">
        <v>621</v>
      </c>
      <c r="B382" s="95" t="str">
        <f>IFERROR(INDEX('2調査票（SQ1）(14)'!$C$47:$S$56,MATCH("○",'2調査票（SQ1）(14)'!$P$47:$P$56,0),1),"-")</f>
        <v>-</v>
      </c>
    </row>
    <row r="383" spans="1:2">
      <c r="A383" t="s">
        <v>622</v>
      </c>
      <c r="B383" s="95" t="str">
        <f>IFERROR(INDEX('2調査票（SQ1）(14)'!$C$47:$S$56,MATCH("○",'2調査票（SQ1）(14)'!$R$47:$R$56,0),1),"-")</f>
        <v>-</v>
      </c>
    </row>
    <row r="384" spans="1:2">
      <c r="A384" t="s">
        <v>623</v>
      </c>
      <c r="B384" s="95" t="str">
        <f>IF('2調査票（SQ1）(14)'!$C$59="","-",'2調査票（SQ1）(14)'!$C$59)</f>
        <v>-</v>
      </c>
    </row>
    <row r="385" spans="1:2">
      <c r="A385" t="s">
        <v>624</v>
      </c>
      <c r="B385" s="95">
        <f>IF('2調査票（SQ1）(14)'!$C$63="○",1,0)</f>
        <v>0</v>
      </c>
    </row>
    <row r="386" spans="1:2">
      <c r="A386" t="s">
        <v>625</v>
      </c>
      <c r="B386" s="95">
        <f>IF('2調査票（SQ1）(14)'!$C$64="○",1,0)</f>
        <v>0</v>
      </c>
    </row>
    <row r="387" spans="1:2">
      <c r="A387" t="s">
        <v>626</v>
      </c>
      <c r="B387" s="95">
        <f>IF('2調査票（SQ1）(14)'!$C$65="○",1,0)</f>
        <v>0</v>
      </c>
    </row>
    <row r="388" spans="1:2">
      <c r="A388" t="s">
        <v>627</v>
      </c>
      <c r="B388" s="95">
        <f>IF('2調査票（SQ1）(14)'!$C$66="○",1,0)</f>
        <v>0</v>
      </c>
    </row>
    <row r="389" spans="1:2">
      <c r="A389" t="s">
        <v>628</v>
      </c>
      <c r="B389" s="95">
        <f>IF('2調査票（SQ1）(14)'!$C$67="○",1,0)</f>
        <v>0</v>
      </c>
    </row>
    <row r="390" spans="1:2">
      <c r="A390" t="s">
        <v>629</v>
      </c>
      <c r="B390" s="95">
        <f>IF('2調査票（SQ1）(14)'!$C$68="○",1,0)</f>
        <v>0</v>
      </c>
    </row>
    <row r="391" spans="1:2">
      <c r="A391" t="s">
        <v>630</v>
      </c>
      <c r="B391" s="95">
        <f>IF('2調査票（SQ1）(14)'!$C$69="○",1,0)</f>
        <v>0</v>
      </c>
    </row>
    <row r="392" spans="1:2">
      <c r="A392" t="s">
        <v>631</v>
      </c>
      <c r="B392" s="95">
        <f>IF('2調査票（SQ1）(14)'!$C$70="○",1,0)</f>
        <v>0</v>
      </c>
    </row>
    <row r="393" spans="1:2">
      <c r="A393" t="s">
        <v>632</v>
      </c>
      <c r="B393" s="95" t="str">
        <f>IF('2調査票（SQ1）(14)'!$C$73="","-",'2調査票（SQ1）(14)'!$C$73)</f>
        <v>-</v>
      </c>
    </row>
    <row r="394" spans="1:2">
      <c r="A394" t="s">
        <v>633</v>
      </c>
      <c r="B394" s="95">
        <f>IF('2調査票（SQ1）(14)'!$C$77="○",1,0)</f>
        <v>0</v>
      </c>
    </row>
    <row r="395" spans="1:2">
      <c r="A395" t="s">
        <v>634</v>
      </c>
      <c r="B395" s="95">
        <f>IF('2調査票（SQ1）(14)'!$C$78="○",1,0)</f>
        <v>0</v>
      </c>
    </row>
    <row r="396" spans="1:2">
      <c r="A396" t="s">
        <v>635</v>
      </c>
      <c r="B396" s="95">
        <f>IF('2調査票（SQ1）(14)'!$C$79="○",1,0)</f>
        <v>0</v>
      </c>
    </row>
    <row r="397" spans="1:2">
      <c r="A397" t="s">
        <v>636</v>
      </c>
      <c r="B397" s="95">
        <f>IF('2調査票（SQ1）(14)'!$C$80="○",1,0)</f>
        <v>0</v>
      </c>
    </row>
    <row r="398" spans="1:2">
      <c r="A398" t="s">
        <v>637</v>
      </c>
      <c r="B398" s="95">
        <f>IF('2調査票（SQ1）(14)'!$C$81="○",1,0)</f>
        <v>0</v>
      </c>
    </row>
    <row r="399" spans="1:2">
      <c r="A399" t="s">
        <v>638</v>
      </c>
      <c r="B399" s="95">
        <f>IF('2調査票（SQ1）(14)'!$C$82="○",1,0)</f>
        <v>0</v>
      </c>
    </row>
    <row r="400" spans="1:2">
      <c r="A400" t="s">
        <v>639</v>
      </c>
      <c r="B400" s="95">
        <f>IF('2調査票（SQ1）(14)'!$C$83="○",1,0)</f>
        <v>0</v>
      </c>
    </row>
    <row r="401" spans="1:2">
      <c r="A401" t="s">
        <v>640</v>
      </c>
      <c r="B401" s="95">
        <f>IF('2調査票（SQ1）(14)'!$C$84="○",1,0)</f>
        <v>0</v>
      </c>
    </row>
    <row r="402" spans="1:2">
      <c r="A402" t="s">
        <v>641</v>
      </c>
      <c r="B402" s="95" t="str">
        <f>IF('2調査票（SQ1）(14)'!$C$87="","-",'2調査票（SQ1）(14)'!$C$87)</f>
        <v>-</v>
      </c>
    </row>
    <row r="403" spans="1:2">
      <c r="A403" t="s">
        <v>642</v>
      </c>
      <c r="B403" s="95" t="str">
        <f>IFERROR(ASC(VLOOKUP("○",'2調査票（SQ1）(14)'!$C$91:$D$96,2,0)),"-")</f>
        <v>-</v>
      </c>
    </row>
    <row r="404" spans="1:2">
      <c r="A404" t="s">
        <v>643</v>
      </c>
      <c r="B404" s="95" t="str">
        <f>IF('2調査票（SQ1）(15)'!$C$7="","-",'2調査票（SQ1）(15)'!$C$7)</f>
        <v>-</v>
      </c>
    </row>
    <row r="405" spans="1:2">
      <c r="A405" t="s">
        <v>644</v>
      </c>
      <c r="B405" s="95" t="str">
        <f>IF('2調査票（SQ1）(15)'!$C$13="","-",'2調査票（SQ1）(15)'!$C$13)</f>
        <v>-</v>
      </c>
    </row>
    <row r="406" spans="1:2">
      <c r="A406" t="s">
        <v>645</v>
      </c>
      <c r="B406" s="95" t="str">
        <f>IFERROR(ASC(VLOOKUP("○",'2調査票（SQ1）(15)'!$C$22:$D$32,2,0)),"-")</f>
        <v>-</v>
      </c>
    </row>
    <row r="407" spans="1:2">
      <c r="A407" t="s">
        <v>646</v>
      </c>
      <c r="B407" s="95" t="str">
        <f>IF('2調査票（SQ1）(15)'!$C$35="","-",'2調査票（SQ1）(15)'!$C$35)</f>
        <v>-</v>
      </c>
    </row>
    <row r="408" spans="1:2">
      <c r="A408" t="s">
        <v>647</v>
      </c>
      <c r="B408" s="95" t="str">
        <f>IF('2調査票（SQ1）(15)'!$C$39="","-",'2調査票（SQ1）(15)'!$C$39)</f>
        <v>-</v>
      </c>
    </row>
    <row r="409" spans="1:2">
      <c r="A409" t="s">
        <v>648</v>
      </c>
      <c r="B409" s="95" t="str">
        <f>IFERROR(INDEX('2調査票（SQ1）(1)'!$C$47:$S$56,MATCH("○",'2調査票（SQ1）(1)'!$N$47:$N$56,0),1),"-")</f>
        <v>-</v>
      </c>
    </row>
    <row r="410" spans="1:2">
      <c r="A410" t="s">
        <v>649</v>
      </c>
      <c r="B410" s="95" t="str">
        <f>IFERROR(INDEX('2調査票（SQ1）(15)'!$C$47:$S$56,MATCH("○",'2調査票（SQ1）(15)'!$P$47:$P$56,0),1),"-")</f>
        <v>-</v>
      </c>
    </row>
    <row r="411" spans="1:2">
      <c r="A411" t="s">
        <v>650</v>
      </c>
      <c r="B411" s="95" t="str">
        <f>IFERROR(INDEX('2調査票（SQ1）(15)'!$C$47:$S$56,MATCH("○",'2調査票（SQ1）(15)'!$R$47:$R$56,0),1),"-")</f>
        <v>-</v>
      </c>
    </row>
    <row r="412" spans="1:2">
      <c r="A412" t="s">
        <v>651</v>
      </c>
      <c r="B412" s="95" t="str">
        <f>IF('2調査票（SQ1）(15)'!$C$59="","-",'2調査票（SQ1）(15)'!$C$59)</f>
        <v>-</v>
      </c>
    </row>
    <row r="413" spans="1:2">
      <c r="A413" t="s">
        <v>652</v>
      </c>
      <c r="B413" s="95">
        <f>IF('2調査票（SQ1）(15)'!$C$63="○",1,0)</f>
        <v>0</v>
      </c>
    </row>
    <row r="414" spans="1:2">
      <c r="A414" t="s">
        <v>653</v>
      </c>
      <c r="B414" s="95">
        <f>IF('2調査票（SQ1）(15)'!$C$64="○",1,0)</f>
        <v>0</v>
      </c>
    </row>
    <row r="415" spans="1:2">
      <c r="A415" t="s">
        <v>654</v>
      </c>
      <c r="B415" s="95">
        <f>IF('2調査票（SQ1）(15)'!$C$65="○",1,0)</f>
        <v>0</v>
      </c>
    </row>
    <row r="416" spans="1:2">
      <c r="A416" t="s">
        <v>655</v>
      </c>
      <c r="B416" s="95">
        <f>IF('2調査票（SQ1）(15)'!$C$66="○",1,0)</f>
        <v>0</v>
      </c>
    </row>
    <row r="417" spans="1:2">
      <c r="A417" t="s">
        <v>656</v>
      </c>
      <c r="B417" s="95">
        <f>IF('2調査票（SQ1）(15)'!$C$67="○",1,0)</f>
        <v>0</v>
      </c>
    </row>
    <row r="418" spans="1:2">
      <c r="A418" t="s">
        <v>657</v>
      </c>
      <c r="B418" s="95">
        <f>IF('2調査票（SQ1）(15)'!$C$68="○",1,0)</f>
        <v>0</v>
      </c>
    </row>
    <row r="419" spans="1:2">
      <c r="A419" t="s">
        <v>658</v>
      </c>
      <c r="B419" s="95">
        <f>IF('2調査票（SQ1）(15)'!$C$69="○",1,0)</f>
        <v>0</v>
      </c>
    </row>
    <row r="420" spans="1:2">
      <c r="A420" t="s">
        <v>659</v>
      </c>
      <c r="B420" s="95">
        <f>IF('2調査票（SQ1）(15)'!$C$70="○",1,0)</f>
        <v>0</v>
      </c>
    </row>
    <row r="421" spans="1:2">
      <c r="A421" t="s">
        <v>660</v>
      </c>
      <c r="B421" s="95" t="str">
        <f>IF('2調査票（SQ1）(15)'!$C$73="","-",'2調査票（SQ1）(15)'!$C$73)</f>
        <v>-</v>
      </c>
    </row>
    <row r="422" spans="1:2">
      <c r="A422" t="s">
        <v>661</v>
      </c>
      <c r="B422" s="95">
        <f>IF('2調査票（SQ1）(15)'!$C$77="○",1,0)</f>
        <v>0</v>
      </c>
    </row>
    <row r="423" spans="1:2">
      <c r="A423" t="s">
        <v>662</v>
      </c>
      <c r="B423" s="95">
        <f>IF('2調査票（SQ1）(15)'!$C$78="○",1,0)</f>
        <v>0</v>
      </c>
    </row>
    <row r="424" spans="1:2">
      <c r="A424" t="s">
        <v>663</v>
      </c>
      <c r="B424" s="95">
        <f>IF('2調査票（SQ1）(15)'!$C$79="○",1,0)</f>
        <v>0</v>
      </c>
    </row>
    <row r="425" spans="1:2">
      <c r="A425" t="s">
        <v>664</v>
      </c>
      <c r="B425" s="95">
        <f>IF('2調査票（SQ1）(15)'!$C$80="○",1,0)</f>
        <v>0</v>
      </c>
    </row>
    <row r="426" spans="1:2">
      <c r="A426" t="s">
        <v>665</v>
      </c>
      <c r="B426" s="95">
        <f>IF('2調査票（SQ1）(15)'!$C$81="○",1,0)</f>
        <v>0</v>
      </c>
    </row>
    <row r="427" spans="1:2">
      <c r="A427" t="s">
        <v>666</v>
      </c>
      <c r="B427" s="95">
        <f>IF('2調査票（SQ1）(15)'!$C$82="○",1,0)</f>
        <v>0</v>
      </c>
    </row>
    <row r="428" spans="1:2">
      <c r="A428" t="s">
        <v>667</v>
      </c>
      <c r="B428" s="95">
        <f>IF('2調査票（SQ1）(15)'!$C$83="○",1,0)</f>
        <v>0</v>
      </c>
    </row>
    <row r="429" spans="1:2">
      <c r="A429" t="s">
        <v>668</v>
      </c>
      <c r="B429" s="95">
        <f>IF('2調査票（SQ1）(15)'!$C$84="○",1,0)</f>
        <v>0</v>
      </c>
    </row>
    <row r="430" spans="1:2">
      <c r="A430" t="s">
        <v>669</v>
      </c>
      <c r="B430" s="95" t="str">
        <f>IF('2調査票（SQ1）(15)'!$C$87="","-",'2調査票（SQ1）(15)'!$C$87)</f>
        <v>-</v>
      </c>
    </row>
    <row r="431" spans="1:2">
      <c r="A431" t="s">
        <v>670</v>
      </c>
      <c r="B431" s="95" t="str">
        <f>IFERROR(ASC(VLOOKUP("○",'2調査票（SQ1）(15)'!$C$91:$D$96,2,0)),"-")</f>
        <v>-</v>
      </c>
    </row>
    <row r="432" spans="1:2">
      <c r="A432" t="s">
        <v>671</v>
      </c>
      <c r="B432" s="95" t="str">
        <f>IF('2調査票（SQ1）(16)'!$C$7="","-",'2調査票（SQ1）(16)'!$C$7)</f>
        <v>-</v>
      </c>
    </row>
    <row r="433" spans="1:2">
      <c r="A433" t="s">
        <v>672</v>
      </c>
      <c r="B433" s="95" t="str">
        <f>IF('2調査票（SQ1）(16)'!$C$13="","-",'2調査票（SQ1）(16)'!$C$13)</f>
        <v>-</v>
      </c>
    </row>
    <row r="434" spans="1:2">
      <c r="A434" t="s">
        <v>673</v>
      </c>
      <c r="B434" s="95" t="str">
        <f>IFERROR(ASC(VLOOKUP("○",'2調査票（SQ1）(16)'!$C$22:$D$32,2,0)),"-")</f>
        <v>-</v>
      </c>
    </row>
    <row r="435" spans="1:2">
      <c r="A435" t="s">
        <v>674</v>
      </c>
      <c r="B435" s="95" t="str">
        <f>IF('2調査票（SQ1）(16)'!$C$35="","-",'2調査票（SQ1）(16)'!$C$35)</f>
        <v>-</v>
      </c>
    </row>
    <row r="436" spans="1:2">
      <c r="A436" t="s">
        <v>675</v>
      </c>
      <c r="B436" s="95" t="str">
        <f>IF('2調査票（SQ1）(16)'!$C$39="","-",'2調査票（SQ1）(16)'!$C$39)</f>
        <v>-</v>
      </c>
    </row>
    <row r="437" spans="1:2">
      <c r="A437" t="s">
        <v>676</v>
      </c>
      <c r="B437" s="95" t="str">
        <f>IFERROR(INDEX('2調査票（SQ1）(1)'!$C$47:$S$56,MATCH("○",'2調査票（SQ1）(1)'!$N$47:$N$56,0),1),"-")</f>
        <v>-</v>
      </c>
    </row>
    <row r="438" spans="1:2">
      <c r="A438" t="s">
        <v>677</v>
      </c>
      <c r="B438" s="95" t="str">
        <f>IFERROR(INDEX('2調査票（SQ1）(16)'!$C$47:$S$56,MATCH("○",'2調査票（SQ1）(16)'!$P$47:$P$56,0),1),"-")</f>
        <v>-</v>
      </c>
    </row>
    <row r="439" spans="1:2">
      <c r="A439" t="s">
        <v>678</v>
      </c>
      <c r="B439" s="95" t="str">
        <f>IFERROR(INDEX('2調査票（SQ1）(16)'!$C$47:$S$56,MATCH("○",'2調査票（SQ1）(16)'!$R$47:$R$56,0),1),"-")</f>
        <v>-</v>
      </c>
    </row>
    <row r="440" spans="1:2">
      <c r="A440" t="s">
        <v>679</v>
      </c>
      <c r="B440" s="95" t="str">
        <f>IF('2調査票（SQ1）(16)'!$C$59="","-",'2調査票（SQ1）(16)'!$C$59)</f>
        <v>-</v>
      </c>
    </row>
    <row r="441" spans="1:2">
      <c r="A441" t="s">
        <v>680</v>
      </c>
      <c r="B441" s="95">
        <f>IF('2調査票（SQ1）(16)'!$C$63="○",1,0)</f>
        <v>0</v>
      </c>
    </row>
    <row r="442" spans="1:2">
      <c r="A442" t="s">
        <v>681</v>
      </c>
      <c r="B442" s="95">
        <f>IF('2調査票（SQ1）(16)'!$C$64="○",1,0)</f>
        <v>0</v>
      </c>
    </row>
    <row r="443" spans="1:2">
      <c r="A443" t="s">
        <v>682</v>
      </c>
      <c r="B443" s="95">
        <f>IF('2調査票（SQ1）(16)'!$C$65="○",1,0)</f>
        <v>0</v>
      </c>
    </row>
    <row r="444" spans="1:2">
      <c r="A444" t="s">
        <v>683</v>
      </c>
      <c r="B444" s="95">
        <f>IF('2調査票（SQ1）(16)'!$C$66="○",1,0)</f>
        <v>0</v>
      </c>
    </row>
    <row r="445" spans="1:2">
      <c r="A445" t="s">
        <v>684</v>
      </c>
      <c r="B445" s="95">
        <f>IF('2調査票（SQ1）(16)'!$C$67="○",1,0)</f>
        <v>0</v>
      </c>
    </row>
    <row r="446" spans="1:2">
      <c r="A446" t="s">
        <v>685</v>
      </c>
      <c r="B446" s="95">
        <f>IF('2調査票（SQ1）(16)'!$C$68="○",1,0)</f>
        <v>0</v>
      </c>
    </row>
    <row r="447" spans="1:2">
      <c r="A447" t="s">
        <v>686</v>
      </c>
      <c r="B447" s="95">
        <f>IF('2調査票（SQ1）(16)'!$C$69="○",1,0)</f>
        <v>0</v>
      </c>
    </row>
    <row r="448" spans="1:2">
      <c r="A448" t="s">
        <v>687</v>
      </c>
      <c r="B448" s="95">
        <f>IF('2調査票（SQ1）(16)'!$C$70="○",1,0)</f>
        <v>0</v>
      </c>
    </row>
    <row r="449" spans="1:2">
      <c r="A449" t="s">
        <v>688</v>
      </c>
      <c r="B449" s="95" t="str">
        <f>IF('2調査票（SQ1）(16)'!$C$73="","-",'2調査票（SQ1）(16)'!$C$73)</f>
        <v>-</v>
      </c>
    </row>
    <row r="450" spans="1:2">
      <c r="A450" t="s">
        <v>689</v>
      </c>
      <c r="B450" s="95">
        <f>IF('2調査票（SQ1）(16)'!$C$77="○",1,0)</f>
        <v>0</v>
      </c>
    </row>
    <row r="451" spans="1:2">
      <c r="A451" t="s">
        <v>690</v>
      </c>
      <c r="B451" s="95">
        <f>IF('2調査票（SQ1）(16)'!$C$78="○",1,0)</f>
        <v>0</v>
      </c>
    </row>
    <row r="452" spans="1:2">
      <c r="A452" t="s">
        <v>691</v>
      </c>
      <c r="B452" s="95">
        <f>IF('2調査票（SQ1）(16)'!$C$79="○",1,0)</f>
        <v>0</v>
      </c>
    </row>
    <row r="453" spans="1:2">
      <c r="A453" t="s">
        <v>692</v>
      </c>
      <c r="B453" s="95">
        <f>IF('2調査票（SQ1）(16)'!$C$80="○",1,0)</f>
        <v>0</v>
      </c>
    </row>
    <row r="454" spans="1:2">
      <c r="A454" t="s">
        <v>693</v>
      </c>
      <c r="B454" s="95">
        <f>IF('2調査票（SQ1）(16)'!$C$81="○",1,0)</f>
        <v>0</v>
      </c>
    </row>
    <row r="455" spans="1:2">
      <c r="A455" t="s">
        <v>694</v>
      </c>
      <c r="B455" s="95">
        <f>IF('2調査票（SQ1）(16)'!$C$82="○",1,0)</f>
        <v>0</v>
      </c>
    </row>
    <row r="456" spans="1:2">
      <c r="A456" t="s">
        <v>695</v>
      </c>
      <c r="B456" s="95">
        <f>IF('2調査票（SQ1）(16)'!$C$83="○",1,0)</f>
        <v>0</v>
      </c>
    </row>
    <row r="457" spans="1:2">
      <c r="A457" t="s">
        <v>696</v>
      </c>
      <c r="B457" s="95">
        <f>IF('2調査票（SQ1）(16)'!$C$84="○",1,0)</f>
        <v>0</v>
      </c>
    </row>
    <row r="458" spans="1:2">
      <c r="A458" t="s">
        <v>697</v>
      </c>
      <c r="B458" s="95" t="str">
        <f>IF('2調査票（SQ1）(16)'!$C$87="","-",'2調査票（SQ1）(16)'!$C$87)</f>
        <v>-</v>
      </c>
    </row>
    <row r="459" spans="1:2">
      <c r="A459" t="s">
        <v>698</v>
      </c>
      <c r="B459" s="95" t="str">
        <f>IFERROR(ASC(VLOOKUP("○",'2調査票（SQ1）(16)'!$C$91:$D$96,2,0)),"-")</f>
        <v>-</v>
      </c>
    </row>
    <row r="460" spans="1:2">
      <c r="A460" t="s">
        <v>699</v>
      </c>
      <c r="B460" s="95" t="str">
        <f>IF('2調査票（SQ1）(17)'!$C$7="","-",'2調査票（SQ1）(17)'!$C$7)</f>
        <v>-</v>
      </c>
    </row>
    <row r="461" spans="1:2">
      <c r="A461" t="s">
        <v>700</v>
      </c>
      <c r="B461" s="95" t="str">
        <f>IF('2調査票（SQ1）(17)'!$C$13="","-",'2調査票（SQ1）(17)'!$C$13)</f>
        <v>-</v>
      </c>
    </row>
    <row r="462" spans="1:2">
      <c r="A462" t="s">
        <v>701</v>
      </c>
      <c r="B462" s="95" t="str">
        <f>IFERROR(ASC(VLOOKUP("○",'2調査票（SQ1）(17)'!$C$22:$D$32,2,0)),"-")</f>
        <v>-</v>
      </c>
    </row>
    <row r="463" spans="1:2">
      <c r="A463" t="s">
        <v>702</v>
      </c>
      <c r="B463" s="95" t="str">
        <f>IF('2調査票（SQ1）(17)'!$C$35="","-",'2調査票（SQ1）(17)'!$C$35)</f>
        <v>-</v>
      </c>
    </row>
    <row r="464" spans="1:2">
      <c r="A464" t="s">
        <v>703</v>
      </c>
      <c r="B464" s="95" t="str">
        <f>IF('2調査票（SQ1）(17)'!$C$39="","-",'2調査票（SQ1）(17)'!$C$39)</f>
        <v>-</v>
      </c>
    </row>
    <row r="465" spans="1:2">
      <c r="A465" t="s">
        <v>704</v>
      </c>
      <c r="B465" s="95" t="str">
        <f>IFERROR(INDEX('2調査票（SQ1）(1)'!$C$47:$S$56,MATCH("○",'2調査票（SQ1）(1)'!$N$47:$N$56,0),1),"-")</f>
        <v>-</v>
      </c>
    </row>
    <row r="466" spans="1:2">
      <c r="A466" t="s">
        <v>705</v>
      </c>
      <c r="B466" s="95" t="str">
        <f>IFERROR(INDEX('2調査票（SQ1）(17)'!$C$47:$S$56,MATCH("○",'2調査票（SQ1）(17)'!$P$47:$P$56,0),1),"-")</f>
        <v>-</v>
      </c>
    </row>
    <row r="467" spans="1:2">
      <c r="A467" t="s">
        <v>706</v>
      </c>
      <c r="B467" s="95" t="str">
        <f>IFERROR(INDEX('2調査票（SQ1）(17)'!$C$47:$S$56,MATCH("○",'2調査票（SQ1）(17)'!$R$47:$R$56,0),1),"-")</f>
        <v>-</v>
      </c>
    </row>
    <row r="468" spans="1:2">
      <c r="A468" t="s">
        <v>707</v>
      </c>
      <c r="B468" s="95" t="str">
        <f>IF('2調査票（SQ1）(17)'!$C$59="","-",'2調査票（SQ1）(17)'!$C$59)</f>
        <v>-</v>
      </c>
    </row>
    <row r="469" spans="1:2">
      <c r="A469" t="s">
        <v>708</v>
      </c>
      <c r="B469" s="95">
        <f>IF('2調査票（SQ1）(17)'!$C$63="○",1,0)</f>
        <v>0</v>
      </c>
    </row>
    <row r="470" spans="1:2">
      <c r="A470" t="s">
        <v>709</v>
      </c>
      <c r="B470" s="95">
        <f>IF('2調査票（SQ1）(17)'!$C$64="○",1,0)</f>
        <v>0</v>
      </c>
    </row>
    <row r="471" spans="1:2">
      <c r="A471" t="s">
        <v>710</v>
      </c>
      <c r="B471" s="95">
        <f>IF('2調査票（SQ1）(17)'!$C$65="○",1,0)</f>
        <v>0</v>
      </c>
    </row>
    <row r="472" spans="1:2">
      <c r="A472" t="s">
        <v>711</v>
      </c>
      <c r="B472" s="95">
        <f>IF('2調査票（SQ1）(17)'!$C$66="○",1,0)</f>
        <v>0</v>
      </c>
    </row>
    <row r="473" spans="1:2">
      <c r="A473" t="s">
        <v>712</v>
      </c>
      <c r="B473" s="95">
        <f>IF('2調査票（SQ1）(17)'!$C$67="○",1,0)</f>
        <v>0</v>
      </c>
    </row>
    <row r="474" spans="1:2">
      <c r="A474" t="s">
        <v>713</v>
      </c>
      <c r="B474" s="95">
        <f>IF('2調査票（SQ1）(17)'!$C$68="○",1,0)</f>
        <v>0</v>
      </c>
    </row>
    <row r="475" spans="1:2">
      <c r="A475" t="s">
        <v>714</v>
      </c>
      <c r="B475" s="95">
        <f>IF('2調査票（SQ1）(17)'!$C$69="○",1,0)</f>
        <v>0</v>
      </c>
    </row>
    <row r="476" spans="1:2">
      <c r="A476" t="s">
        <v>715</v>
      </c>
      <c r="B476" s="95">
        <f>IF('2調査票（SQ1）(17)'!$C$70="○",1,0)</f>
        <v>0</v>
      </c>
    </row>
    <row r="477" spans="1:2">
      <c r="A477" t="s">
        <v>716</v>
      </c>
      <c r="B477" s="95" t="str">
        <f>IF('2調査票（SQ1）(17)'!$C$73="","-",'2調査票（SQ1）(17)'!$C$73)</f>
        <v>-</v>
      </c>
    </row>
    <row r="478" spans="1:2">
      <c r="A478" t="s">
        <v>717</v>
      </c>
      <c r="B478" s="95">
        <f>IF('2調査票（SQ1）(17)'!$C$77="○",1,0)</f>
        <v>0</v>
      </c>
    </row>
    <row r="479" spans="1:2">
      <c r="A479" t="s">
        <v>718</v>
      </c>
      <c r="B479" s="95">
        <f>IF('2調査票（SQ1）(17)'!$C$78="○",1,0)</f>
        <v>0</v>
      </c>
    </row>
    <row r="480" spans="1:2">
      <c r="A480" t="s">
        <v>719</v>
      </c>
      <c r="B480" s="95">
        <f>IF('2調査票（SQ1）(17)'!$C$79="○",1,0)</f>
        <v>0</v>
      </c>
    </row>
    <row r="481" spans="1:2">
      <c r="A481" t="s">
        <v>720</v>
      </c>
      <c r="B481" s="95">
        <f>IF('2調査票（SQ1）(17)'!$C$80="○",1,0)</f>
        <v>0</v>
      </c>
    </row>
    <row r="482" spans="1:2">
      <c r="A482" t="s">
        <v>721</v>
      </c>
      <c r="B482" s="95">
        <f>IF('2調査票（SQ1）(17)'!$C$81="○",1,0)</f>
        <v>0</v>
      </c>
    </row>
    <row r="483" spans="1:2">
      <c r="A483" t="s">
        <v>722</v>
      </c>
      <c r="B483" s="95">
        <f>IF('2調査票（SQ1）(17)'!$C$82="○",1,0)</f>
        <v>0</v>
      </c>
    </row>
    <row r="484" spans="1:2">
      <c r="A484" t="s">
        <v>723</v>
      </c>
      <c r="B484" s="95">
        <f>IF('2調査票（SQ1）(17)'!$C$83="○",1,0)</f>
        <v>0</v>
      </c>
    </row>
    <row r="485" spans="1:2">
      <c r="A485" t="s">
        <v>724</v>
      </c>
      <c r="B485" s="95">
        <f>IF('2調査票（SQ1）(17)'!$C$84="○",1,0)</f>
        <v>0</v>
      </c>
    </row>
    <row r="486" spans="1:2">
      <c r="A486" t="s">
        <v>725</v>
      </c>
      <c r="B486" s="95" t="str">
        <f>IF('2調査票（SQ1）(17)'!$C$87="","-",'2調査票（SQ1）(17)'!$C$87)</f>
        <v>-</v>
      </c>
    </row>
    <row r="487" spans="1:2">
      <c r="A487" t="s">
        <v>726</v>
      </c>
      <c r="B487" s="95" t="str">
        <f>IFERROR(ASC(VLOOKUP("○",'2調査票（SQ1）(17)'!$C$91:$D$96,2,0)),"-")</f>
        <v>-</v>
      </c>
    </row>
    <row r="488" spans="1:2">
      <c r="A488" t="s">
        <v>727</v>
      </c>
      <c r="B488" s="95" t="str">
        <f>IF('2調査票（SQ1）(18)'!$C$7="","-",'2調査票（SQ1）(18)'!$C$7)</f>
        <v>-</v>
      </c>
    </row>
    <row r="489" spans="1:2">
      <c r="A489" t="s">
        <v>728</v>
      </c>
      <c r="B489" s="95" t="str">
        <f>IF('2調査票（SQ1）(18)'!$C$13="","-",'2調査票（SQ1）(18)'!$C$13)</f>
        <v>-</v>
      </c>
    </row>
    <row r="490" spans="1:2">
      <c r="A490" t="s">
        <v>729</v>
      </c>
      <c r="B490" s="95" t="str">
        <f>IFERROR(ASC(VLOOKUP("○",'2調査票（SQ1）(18)'!$C$22:$D$32,2,0)),"-")</f>
        <v>-</v>
      </c>
    </row>
    <row r="491" spans="1:2">
      <c r="A491" t="s">
        <v>730</v>
      </c>
      <c r="B491" s="95" t="str">
        <f>IF('2調査票（SQ1）(18)'!$C$35="","-",'2調査票（SQ1）(18)'!$C$35)</f>
        <v>-</v>
      </c>
    </row>
    <row r="492" spans="1:2">
      <c r="A492" t="s">
        <v>731</v>
      </c>
      <c r="B492" s="95" t="str">
        <f>IF('2調査票（SQ1）(18)'!$C$39="","-",'2調査票（SQ1）(18)'!$C$39)</f>
        <v>-</v>
      </c>
    </row>
    <row r="493" spans="1:2">
      <c r="A493" t="s">
        <v>732</v>
      </c>
      <c r="B493" s="95" t="str">
        <f>IFERROR(INDEX('2調査票（SQ1）(1)'!$C$47:$S$56,MATCH("○",'2調査票（SQ1）(1)'!$N$47:$N$56,0),1),"-")</f>
        <v>-</v>
      </c>
    </row>
    <row r="494" spans="1:2">
      <c r="A494" t="s">
        <v>733</v>
      </c>
      <c r="B494" s="95" t="str">
        <f>IFERROR(INDEX('2調査票（SQ1）(18)'!$C$47:$S$56,MATCH("○",'2調査票（SQ1）(18)'!$P$47:$P$56,0),1),"-")</f>
        <v>-</v>
      </c>
    </row>
    <row r="495" spans="1:2">
      <c r="A495" t="s">
        <v>734</v>
      </c>
      <c r="B495" s="95" t="str">
        <f>IFERROR(INDEX('2調査票（SQ1）(18)'!$C$47:$S$56,MATCH("○",'2調査票（SQ1）(18)'!$R$47:$R$56,0),1),"-")</f>
        <v>-</v>
      </c>
    </row>
    <row r="496" spans="1:2">
      <c r="A496" t="s">
        <v>735</v>
      </c>
      <c r="B496" s="95" t="str">
        <f>IF('2調査票（SQ1）(18)'!$C$59="","-",'2調査票（SQ1）(18)'!$C$59)</f>
        <v>-</v>
      </c>
    </row>
    <row r="497" spans="1:2">
      <c r="A497" t="s">
        <v>736</v>
      </c>
      <c r="B497" s="95">
        <f>IF('2調査票（SQ1）(18)'!$C$63="○",1,0)</f>
        <v>0</v>
      </c>
    </row>
    <row r="498" spans="1:2">
      <c r="A498" t="s">
        <v>737</v>
      </c>
      <c r="B498" s="95">
        <f>IF('2調査票（SQ1）(18)'!$C$64="○",1,0)</f>
        <v>0</v>
      </c>
    </row>
    <row r="499" spans="1:2">
      <c r="A499" t="s">
        <v>738</v>
      </c>
      <c r="B499" s="95">
        <f>IF('2調査票（SQ1）(18)'!$C$65="○",1,0)</f>
        <v>0</v>
      </c>
    </row>
    <row r="500" spans="1:2">
      <c r="A500" t="s">
        <v>739</v>
      </c>
      <c r="B500" s="95">
        <f>IF('2調査票（SQ1）(18)'!$C$66="○",1,0)</f>
        <v>0</v>
      </c>
    </row>
    <row r="501" spans="1:2">
      <c r="A501" t="s">
        <v>740</v>
      </c>
      <c r="B501" s="95">
        <f>IF('2調査票（SQ1）(18)'!$C$67="○",1,0)</f>
        <v>0</v>
      </c>
    </row>
    <row r="502" spans="1:2">
      <c r="A502" t="s">
        <v>741</v>
      </c>
      <c r="B502" s="95">
        <f>IF('2調査票（SQ1）(18)'!$C$68="○",1,0)</f>
        <v>0</v>
      </c>
    </row>
    <row r="503" spans="1:2">
      <c r="A503" t="s">
        <v>742</v>
      </c>
      <c r="B503" s="95">
        <f>IF('2調査票（SQ1）(18)'!$C$69="○",1,0)</f>
        <v>0</v>
      </c>
    </row>
    <row r="504" spans="1:2">
      <c r="A504" t="s">
        <v>743</v>
      </c>
      <c r="B504" s="95">
        <f>IF('2調査票（SQ1）(18)'!$C$70="○",1,0)</f>
        <v>0</v>
      </c>
    </row>
    <row r="505" spans="1:2">
      <c r="A505" t="s">
        <v>744</v>
      </c>
      <c r="B505" s="95" t="str">
        <f>IF('2調査票（SQ1）(18)'!$C$73="","-",'2調査票（SQ1）(18)'!$C$73)</f>
        <v>-</v>
      </c>
    </row>
    <row r="506" spans="1:2">
      <c r="A506" t="s">
        <v>745</v>
      </c>
      <c r="B506" s="95">
        <f>IF('2調査票（SQ1）(18)'!$C$77="○",1,0)</f>
        <v>0</v>
      </c>
    </row>
    <row r="507" spans="1:2">
      <c r="A507" t="s">
        <v>746</v>
      </c>
      <c r="B507" s="95">
        <f>IF('2調査票（SQ1）(18)'!$C$78="○",1,0)</f>
        <v>0</v>
      </c>
    </row>
    <row r="508" spans="1:2">
      <c r="A508" t="s">
        <v>747</v>
      </c>
      <c r="B508" s="95">
        <f>IF('2調査票（SQ1）(18)'!$C$79="○",1,0)</f>
        <v>0</v>
      </c>
    </row>
    <row r="509" spans="1:2">
      <c r="A509" t="s">
        <v>748</v>
      </c>
      <c r="B509" s="95">
        <f>IF('2調査票（SQ1）(18)'!$C$80="○",1,0)</f>
        <v>0</v>
      </c>
    </row>
    <row r="510" spans="1:2">
      <c r="A510" t="s">
        <v>749</v>
      </c>
      <c r="B510" s="95">
        <f>IF('2調査票（SQ1）(18)'!$C$81="○",1,0)</f>
        <v>0</v>
      </c>
    </row>
    <row r="511" spans="1:2">
      <c r="A511" t="s">
        <v>750</v>
      </c>
      <c r="B511" s="95">
        <f>IF('2調査票（SQ1）(18)'!$C$82="○",1,0)</f>
        <v>0</v>
      </c>
    </row>
    <row r="512" spans="1:2">
      <c r="A512" t="s">
        <v>751</v>
      </c>
      <c r="B512" s="95">
        <f>IF('2調査票（SQ1）(18)'!$C$83="○",1,0)</f>
        <v>0</v>
      </c>
    </row>
    <row r="513" spans="1:2">
      <c r="A513" t="s">
        <v>752</v>
      </c>
      <c r="B513" s="95">
        <f>IF('2調査票（SQ1）(18)'!$C$84="○",1,0)</f>
        <v>0</v>
      </c>
    </row>
    <row r="514" spans="1:2">
      <c r="A514" t="s">
        <v>753</v>
      </c>
      <c r="B514" s="95" t="str">
        <f>IF('2調査票（SQ1）(18)'!$C$87="","-",'2調査票（SQ1）(18)'!$C$87)</f>
        <v>-</v>
      </c>
    </row>
    <row r="515" spans="1:2">
      <c r="A515" t="s">
        <v>754</v>
      </c>
      <c r="B515" s="95" t="str">
        <f>IFERROR(ASC(VLOOKUP("○",'2調査票（SQ1）(18)'!$C$91:$D$96,2,0)),"-")</f>
        <v>-</v>
      </c>
    </row>
    <row r="516" spans="1:2">
      <c r="A516" t="s">
        <v>755</v>
      </c>
      <c r="B516" s="95" t="str">
        <f>IF('2調査票（SQ1）(19)'!$C$7="","-",'2調査票（SQ1）(19)'!$C$7)</f>
        <v>-</v>
      </c>
    </row>
    <row r="517" spans="1:2">
      <c r="A517" t="s">
        <v>756</v>
      </c>
      <c r="B517" s="95" t="str">
        <f>IF('2調査票（SQ1）(19)'!$C$13="","-",'2調査票（SQ1）(19)'!$C$13)</f>
        <v>-</v>
      </c>
    </row>
    <row r="518" spans="1:2">
      <c r="A518" t="s">
        <v>757</v>
      </c>
      <c r="B518" s="95" t="str">
        <f>IFERROR(ASC(VLOOKUP("○",'2調査票（SQ1）(19)'!$C$22:$D$32,2,0)),"-")</f>
        <v>-</v>
      </c>
    </row>
    <row r="519" spans="1:2">
      <c r="A519" t="s">
        <v>758</v>
      </c>
      <c r="B519" s="95" t="str">
        <f>IF('2調査票（SQ1）(19)'!$C$35="","-",'2調査票（SQ1）(19)'!$C$35)</f>
        <v>-</v>
      </c>
    </row>
    <row r="520" spans="1:2">
      <c r="A520" t="s">
        <v>759</v>
      </c>
      <c r="B520" s="95" t="str">
        <f>IF('2調査票（SQ1）(19)'!$C$39="","-",'2調査票（SQ1）(19)'!$C$39)</f>
        <v>-</v>
      </c>
    </row>
    <row r="521" spans="1:2">
      <c r="A521" t="s">
        <v>760</v>
      </c>
      <c r="B521" s="95" t="str">
        <f>IFERROR(INDEX('2調査票（SQ1）(1)'!$C$47:$S$56,MATCH("○",'2調査票（SQ1）(1)'!$N$47:$N$56,0),1),"-")</f>
        <v>-</v>
      </c>
    </row>
    <row r="522" spans="1:2">
      <c r="A522" t="s">
        <v>761</v>
      </c>
      <c r="B522" s="95" t="str">
        <f>IFERROR(INDEX('2調査票（SQ1）(19)'!$C$47:$S$56,MATCH("○",'2調査票（SQ1）(19)'!$P$47:$P$56,0),1),"-")</f>
        <v>-</v>
      </c>
    </row>
    <row r="523" spans="1:2">
      <c r="A523" t="s">
        <v>762</v>
      </c>
      <c r="B523" s="95" t="str">
        <f>IFERROR(INDEX('2調査票（SQ1）(19)'!$C$47:$S$56,MATCH("○",'2調査票（SQ1）(19)'!$R$47:$R$56,0),1),"-")</f>
        <v>-</v>
      </c>
    </row>
    <row r="524" spans="1:2">
      <c r="A524" t="s">
        <v>763</v>
      </c>
      <c r="B524" s="95" t="str">
        <f>IF('2調査票（SQ1）(19)'!$C$59="","-",'2調査票（SQ1）(19)'!$C$59)</f>
        <v>-</v>
      </c>
    </row>
    <row r="525" spans="1:2">
      <c r="A525" t="s">
        <v>764</v>
      </c>
      <c r="B525" s="95">
        <f>IF('2調査票（SQ1）(19)'!$C$63="○",1,0)</f>
        <v>0</v>
      </c>
    </row>
    <row r="526" spans="1:2">
      <c r="A526" t="s">
        <v>765</v>
      </c>
      <c r="B526" s="95">
        <f>IF('2調査票（SQ1）(19)'!$C$64="○",1,0)</f>
        <v>0</v>
      </c>
    </row>
    <row r="527" spans="1:2">
      <c r="A527" t="s">
        <v>766</v>
      </c>
      <c r="B527" s="95">
        <f>IF('2調査票（SQ1）(19)'!$C$65="○",1,0)</f>
        <v>0</v>
      </c>
    </row>
    <row r="528" spans="1:2">
      <c r="A528" t="s">
        <v>767</v>
      </c>
      <c r="B528" s="95">
        <f>IF('2調査票（SQ1）(19)'!$C$66="○",1,0)</f>
        <v>0</v>
      </c>
    </row>
    <row r="529" spans="1:2">
      <c r="A529" t="s">
        <v>768</v>
      </c>
      <c r="B529" s="95">
        <f>IF('2調査票（SQ1）(19)'!$C$67="○",1,0)</f>
        <v>0</v>
      </c>
    </row>
    <row r="530" spans="1:2">
      <c r="A530" t="s">
        <v>769</v>
      </c>
      <c r="B530" s="95">
        <f>IF('2調査票（SQ1）(19)'!$C$68="○",1,0)</f>
        <v>0</v>
      </c>
    </row>
    <row r="531" spans="1:2">
      <c r="A531" t="s">
        <v>770</v>
      </c>
      <c r="B531" s="95">
        <f>IF('2調査票（SQ1）(19)'!$C$69="○",1,0)</f>
        <v>0</v>
      </c>
    </row>
    <row r="532" spans="1:2">
      <c r="A532" t="s">
        <v>771</v>
      </c>
      <c r="B532" s="95">
        <f>IF('2調査票（SQ1）(19)'!$C$70="○",1,0)</f>
        <v>0</v>
      </c>
    </row>
    <row r="533" spans="1:2">
      <c r="A533" t="s">
        <v>772</v>
      </c>
      <c r="B533" s="95" t="str">
        <f>IF('2調査票（SQ1）(19)'!$C$73="","-",'2調査票（SQ1）(19)'!$C$73)</f>
        <v>-</v>
      </c>
    </row>
    <row r="534" spans="1:2">
      <c r="A534" t="s">
        <v>773</v>
      </c>
      <c r="B534" s="95">
        <f>IF('2調査票（SQ1）(19)'!$C$77="○",1,0)</f>
        <v>0</v>
      </c>
    </row>
    <row r="535" spans="1:2">
      <c r="A535" t="s">
        <v>774</v>
      </c>
      <c r="B535" s="95">
        <f>IF('2調査票（SQ1）(19)'!$C$78="○",1,0)</f>
        <v>0</v>
      </c>
    </row>
    <row r="536" spans="1:2">
      <c r="A536" t="s">
        <v>775</v>
      </c>
      <c r="B536" s="95">
        <f>IF('2調査票（SQ1）(19)'!$C$79="○",1,0)</f>
        <v>0</v>
      </c>
    </row>
    <row r="537" spans="1:2">
      <c r="A537" t="s">
        <v>776</v>
      </c>
      <c r="B537" s="95">
        <f>IF('2調査票（SQ1）(19)'!$C$80="○",1,0)</f>
        <v>0</v>
      </c>
    </row>
    <row r="538" spans="1:2">
      <c r="A538" t="s">
        <v>777</v>
      </c>
      <c r="B538" s="95">
        <f>IF('2調査票（SQ1）(19)'!$C$81="○",1,0)</f>
        <v>0</v>
      </c>
    </row>
    <row r="539" spans="1:2">
      <c r="A539" t="s">
        <v>778</v>
      </c>
      <c r="B539" s="95">
        <f>IF('2調査票（SQ1）(19)'!$C$82="○",1,0)</f>
        <v>0</v>
      </c>
    </row>
    <row r="540" spans="1:2">
      <c r="A540" t="s">
        <v>779</v>
      </c>
      <c r="B540" s="95">
        <f>IF('2調査票（SQ1）(19)'!$C$83="○",1,0)</f>
        <v>0</v>
      </c>
    </row>
    <row r="541" spans="1:2">
      <c r="A541" t="s">
        <v>780</v>
      </c>
      <c r="B541" s="95">
        <f>IF('2調査票（SQ1）(19)'!$C$84="○",1,0)</f>
        <v>0</v>
      </c>
    </row>
    <row r="542" spans="1:2">
      <c r="A542" t="s">
        <v>781</v>
      </c>
      <c r="B542" s="95" t="str">
        <f>IF('2調査票（SQ1）(19)'!$C$87="","-",'2調査票（SQ1）(19)'!$C$87)</f>
        <v>-</v>
      </c>
    </row>
    <row r="543" spans="1:2">
      <c r="A543" t="s">
        <v>782</v>
      </c>
      <c r="B543" s="95" t="str">
        <f>IFERROR(ASC(VLOOKUP("○",'2調査票（SQ1）(19)'!$C$91:$D$96,2,0)),"-")</f>
        <v>-</v>
      </c>
    </row>
    <row r="544" spans="1:2">
      <c r="A544" t="s">
        <v>783</v>
      </c>
      <c r="B544" s="95" t="str">
        <f>IF('2調査票（SQ1）(20)'!$C$7="","-",'2調査票（SQ1）(20)'!$C$7)</f>
        <v>-</v>
      </c>
    </row>
    <row r="545" spans="1:2">
      <c r="A545" t="s">
        <v>784</v>
      </c>
      <c r="B545" s="95" t="str">
        <f>IF('2調査票（SQ1）(20)'!$C$13="","-",'2調査票（SQ1）(20)'!$C$13)</f>
        <v>-</v>
      </c>
    </row>
    <row r="546" spans="1:2">
      <c r="A546" t="s">
        <v>785</v>
      </c>
      <c r="B546" s="95" t="str">
        <f>IFERROR(ASC(VLOOKUP("○",'2調査票（SQ1）(20)'!$C$22:$D$32,2,0)),"-")</f>
        <v>-</v>
      </c>
    </row>
    <row r="547" spans="1:2">
      <c r="A547" t="s">
        <v>786</v>
      </c>
      <c r="B547" s="95" t="str">
        <f>IF('2調査票（SQ1）(20)'!$C$35="","-",'2調査票（SQ1）(20)'!$C$35)</f>
        <v>-</v>
      </c>
    </row>
    <row r="548" spans="1:2">
      <c r="A548" t="s">
        <v>787</v>
      </c>
      <c r="B548" s="95" t="str">
        <f>IF('2調査票（SQ1）(20)'!$C$39="","-",'2調査票（SQ1）(20)'!$C$39)</f>
        <v>-</v>
      </c>
    </row>
    <row r="549" spans="1:2">
      <c r="A549" t="s">
        <v>788</v>
      </c>
      <c r="B549" s="95" t="str">
        <f>IFERROR(INDEX('2調査票（SQ1）(20)'!$C$47:$S$56,MATCH("○",'2調査票（SQ1）(20)'!$N$47:$N$56,0),1),"-")</f>
        <v>-</v>
      </c>
    </row>
    <row r="550" spans="1:2">
      <c r="A550" t="s">
        <v>789</v>
      </c>
      <c r="B550" s="95" t="str">
        <f>IFERROR(INDEX('2調査票（SQ1）(20)'!$C$47:$S$56,MATCH("○",'2調査票（SQ1）(20)'!$P$47:$P$56,0),1),"-")</f>
        <v>-</v>
      </c>
    </row>
    <row r="551" spans="1:2">
      <c r="A551" t="s">
        <v>790</v>
      </c>
      <c r="B551" s="95" t="str">
        <f>IFERROR(INDEX('2調査票（SQ1）(20)'!$C$47:$S$56,MATCH("○",'2調査票（SQ1）(20)'!$R$47:$R$56,0),1),"-")</f>
        <v>-</v>
      </c>
    </row>
    <row r="552" spans="1:2">
      <c r="A552" t="s">
        <v>791</v>
      </c>
      <c r="B552" s="95" t="str">
        <f>IF('2調査票（SQ1）(20)'!$C$59="","-",'2調査票（SQ1）(20)'!$C$59)</f>
        <v>-</v>
      </c>
    </row>
    <row r="553" spans="1:2">
      <c r="A553" t="s">
        <v>792</v>
      </c>
      <c r="B553" s="95">
        <f>IF('2調査票（SQ1）(20)'!$C$63="○",1,0)</f>
        <v>0</v>
      </c>
    </row>
    <row r="554" spans="1:2">
      <c r="A554" t="s">
        <v>793</v>
      </c>
      <c r="B554" s="95">
        <f>IF('2調査票（SQ1）(20)'!$C$64="○",1,0)</f>
        <v>0</v>
      </c>
    </row>
    <row r="555" spans="1:2">
      <c r="A555" t="s">
        <v>794</v>
      </c>
      <c r="B555" s="95">
        <f>IF('2調査票（SQ1）(20)'!$C$65="○",1,0)</f>
        <v>0</v>
      </c>
    </row>
    <row r="556" spans="1:2">
      <c r="A556" t="s">
        <v>795</v>
      </c>
      <c r="B556" s="95">
        <f>IF('2調査票（SQ1）(20)'!$C$66="○",1,0)</f>
        <v>0</v>
      </c>
    </row>
    <row r="557" spans="1:2">
      <c r="A557" t="s">
        <v>796</v>
      </c>
      <c r="B557" s="95">
        <f>IF('2調査票（SQ1）(20)'!$C$67="○",1,0)</f>
        <v>0</v>
      </c>
    </row>
    <row r="558" spans="1:2">
      <c r="A558" t="s">
        <v>797</v>
      </c>
      <c r="B558" s="95">
        <f>IF('2調査票（SQ1）(20)'!$C$68="○",1,0)</f>
        <v>0</v>
      </c>
    </row>
    <row r="559" spans="1:2">
      <c r="A559" t="s">
        <v>798</v>
      </c>
      <c r="B559" s="95">
        <f>IF('2調査票（SQ1）(20)'!$C$69="○",1,0)</f>
        <v>0</v>
      </c>
    </row>
    <row r="560" spans="1:2">
      <c r="A560" t="s">
        <v>799</v>
      </c>
      <c r="B560" s="95">
        <f>IF('2調査票（SQ1）(20)'!$C$70="○",1,0)</f>
        <v>0</v>
      </c>
    </row>
    <row r="561" spans="1:3">
      <c r="A561" t="s">
        <v>800</v>
      </c>
      <c r="B561" s="95" t="str">
        <f>IF('2調査票（SQ1）(20)'!$C$73="","-",'2調査票（SQ1）(20)'!$C$73)</f>
        <v>-</v>
      </c>
    </row>
    <row r="562" spans="1:3">
      <c r="A562" t="s">
        <v>801</v>
      </c>
      <c r="B562" s="95">
        <f>IF('2調査票（SQ1）(20)'!$C$77="○",1,0)</f>
        <v>0</v>
      </c>
    </row>
    <row r="563" spans="1:3">
      <c r="A563" t="s">
        <v>802</v>
      </c>
      <c r="B563" s="95">
        <f>IF('2調査票（SQ1）(20)'!$C$78="○",1,0)</f>
        <v>0</v>
      </c>
    </row>
    <row r="564" spans="1:3">
      <c r="A564" t="s">
        <v>803</v>
      </c>
      <c r="B564" s="95">
        <f>IF('2調査票（SQ1）(20)'!$C$79="○",1,0)</f>
        <v>0</v>
      </c>
    </row>
    <row r="565" spans="1:3">
      <c r="A565" t="s">
        <v>804</v>
      </c>
      <c r="B565" s="95">
        <f>IF('2調査票（SQ1）(20)'!$C$80="○",1,0)</f>
        <v>0</v>
      </c>
    </row>
    <row r="566" spans="1:3">
      <c r="A566" t="s">
        <v>805</v>
      </c>
      <c r="B566" s="95">
        <f>IF('2調査票（SQ1）(20)'!$C$81="○",1,0)</f>
        <v>0</v>
      </c>
    </row>
    <row r="567" spans="1:3">
      <c r="A567" t="s">
        <v>806</v>
      </c>
      <c r="B567" s="95">
        <f>IF('2調査票（SQ1）(20)'!$C$82="○",1,0)</f>
        <v>0</v>
      </c>
    </row>
    <row r="568" spans="1:3">
      <c r="A568" t="s">
        <v>807</v>
      </c>
      <c r="B568" s="95">
        <f>IF('2調査票（SQ1）(20)'!$C$83="○",1,0)</f>
        <v>0</v>
      </c>
    </row>
    <row r="569" spans="1:3">
      <c r="A569" t="s">
        <v>808</v>
      </c>
      <c r="B569" s="95">
        <f>IF('2調査票（SQ1）(20)'!$C$84="○",1,0)</f>
        <v>0</v>
      </c>
    </row>
    <row r="570" spans="1:3">
      <c r="A570" t="s">
        <v>809</v>
      </c>
      <c r="B570" s="95" t="str">
        <f>IF('2調査票（SQ1）(20)'!$C$87="","-",'2調査票（SQ1）(20)'!$C$87)</f>
        <v>-</v>
      </c>
    </row>
    <row r="571" spans="1:3">
      <c r="A571" t="s">
        <v>810</v>
      </c>
      <c r="B571" s="95" t="str">
        <f>IFERROR(ASC(VLOOKUP("○",'2調査票（SQ1）(20)'!$C$91:$D$96,2,0)),"-")</f>
        <v>-</v>
      </c>
    </row>
    <row r="572" spans="1:3">
      <c r="A572" t="s">
        <v>811</v>
      </c>
      <c r="B572" s="95" t="str">
        <f>IF(C572="","""-""",_xlfn.CONCAT("""",C572,""""))</f>
        <v>"-"</v>
      </c>
      <c r="C572" s="97" t="str">
        <f>IF(C579=7,C579,_xlfn.TEXTJOIN(",",TRUE,C573:C578))</f>
        <v/>
      </c>
    </row>
    <row r="573" spans="1:3">
      <c r="A573" t="s">
        <v>812</v>
      </c>
      <c r="B573" s="95">
        <f>IF('3調査票（SQ2-）'!C3="○",1,0)</f>
        <v>0</v>
      </c>
      <c r="C573" s="95" t="str">
        <f>IF(B573=1,1,"")</f>
        <v/>
      </c>
    </row>
    <row r="574" spans="1:3">
      <c r="A574" t="s">
        <v>813</v>
      </c>
      <c r="B574" s="95">
        <f>IF('3調査票（SQ2-）'!C4="○",1,0)</f>
        <v>0</v>
      </c>
      <c r="C574" s="95" t="str">
        <f>IF(B574=1,2,"")</f>
        <v/>
      </c>
    </row>
    <row r="575" spans="1:3">
      <c r="A575" t="s">
        <v>814</v>
      </c>
      <c r="B575" s="95">
        <f>IF('3調査票（SQ2-）'!C5="○",1,0)</f>
        <v>0</v>
      </c>
      <c r="C575" s="95" t="str">
        <f>IF(B575=1,3,"")</f>
        <v/>
      </c>
    </row>
    <row r="576" spans="1:3">
      <c r="A576" t="s">
        <v>815</v>
      </c>
      <c r="B576" s="95">
        <f>IF('3調査票（SQ2-）'!C6="○",1,0)</f>
        <v>0</v>
      </c>
      <c r="C576" s="95" t="str">
        <f>IF(B576=1,4,"")</f>
        <v/>
      </c>
    </row>
    <row r="577" spans="1:3">
      <c r="A577" t="s">
        <v>816</v>
      </c>
      <c r="B577" s="95">
        <f>IF('3調査票（SQ2-）'!C7="○",1,0)</f>
        <v>0</v>
      </c>
      <c r="C577" s="95" t="str">
        <f>IF(B577=1,5,"")</f>
        <v/>
      </c>
    </row>
    <row r="578" spans="1:3">
      <c r="A578" t="s">
        <v>817</v>
      </c>
      <c r="B578" s="95">
        <f>IF('3調査票（SQ2-）'!C8="○",1,0)</f>
        <v>0</v>
      </c>
      <c r="C578" s="95" t="str">
        <f>IF(B578=1,6,"")</f>
        <v/>
      </c>
    </row>
    <row r="579" spans="1:3">
      <c r="A579" t="s">
        <v>818</v>
      </c>
      <c r="B579" s="95">
        <f>IF('3調査票（SQ2-）'!C9="○",1,0)</f>
        <v>0</v>
      </c>
      <c r="C579" s="95" t="str">
        <f>IF(B579=1,7,"")</f>
        <v/>
      </c>
    </row>
    <row r="580" spans="1:3">
      <c r="A580" t="s">
        <v>819</v>
      </c>
      <c r="B580" s="95" t="str">
        <f>IF('3調査票（SQ2-）'!C12="","-",'3調査票（SQ2-）'!C12)</f>
        <v>-</v>
      </c>
    </row>
    <row r="581" spans="1:3">
      <c r="A581" t="s">
        <v>820</v>
      </c>
      <c r="B581" s="95" t="str">
        <f>IFERROR(ASC(INDEX('3調査票（SQ2-）'!C17:S22,MATCH("○",'3調査票（SQ2-）'!N17:N22,0),1)),"-")</f>
        <v>-</v>
      </c>
    </row>
    <row r="582" spans="1:3">
      <c r="A582" t="s">
        <v>821</v>
      </c>
      <c r="B582" s="95" t="str">
        <f>IFERROR(ASC(INDEX('3調査票（SQ2-）'!C17:S22,MATCH("○",'3調査票（SQ2-）'!P17:P22,0),1)),"-")</f>
        <v>-</v>
      </c>
    </row>
    <row r="583" spans="1:3">
      <c r="A583" t="s">
        <v>822</v>
      </c>
      <c r="B583" s="95" t="str">
        <f>IFERROR(ASC(INDEX('3調査票（SQ2-）'!C17:S22,MATCH("○",'3調査票（SQ2-）'!R17:R22,0),1)),"-")</f>
        <v>-</v>
      </c>
    </row>
    <row r="584" spans="1:3">
      <c r="A584" t="s">
        <v>823</v>
      </c>
      <c r="B584" s="95" t="str">
        <f>IF('3調査票（SQ2-）'!C25="","-",'3調査票（SQ2-）'!C25)</f>
        <v>-</v>
      </c>
    </row>
    <row r="585" spans="1:3">
      <c r="A585" t="s">
        <v>824</v>
      </c>
      <c r="B585" s="95" t="str">
        <f>IFERROR(VLOOKUP("○",'3調査票（SQ2-）'!C31:D33,2,0),"-")</f>
        <v>-</v>
      </c>
    </row>
    <row r="586" spans="1:3">
      <c r="A586" t="s">
        <v>825</v>
      </c>
      <c r="B586" s="95" t="str">
        <f>IF(C586="","-",_xlfn.CONCAT("""",C586,""""))</f>
        <v>-</v>
      </c>
      <c r="C586" s="97" t="str">
        <f>IF(C592=6,C592,_xlfn.TEXTJOIN(",",TRUE,C587:C591))</f>
        <v/>
      </c>
    </row>
    <row r="587" spans="1:3">
      <c r="A587" t="s">
        <v>826</v>
      </c>
      <c r="B587" s="95">
        <f>IF('3調査票（SQ2-）'!C36="○",1,0)</f>
        <v>0</v>
      </c>
      <c r="C587" s="95" t="str">
        <f>IF(B587=1,1,"")</f>
        <v/>
      </c>
    </row>
    <row r="588" spans="1:3">
      <c r="A588" t="s">
        <v>827</v>
      </c>
      <c r="B588" s="95">
        <f>IF('3調査票（SQ2-）'!C37="○",1,0)</f>
        <v>0</v>
      </c>
      <c r="C588" s="95" t="str">
        <f>IF(B588=1,2,"")</f>
        <v/>
      </c>
    </row>
    <row r="589" spans="1:3">
      <c r="A589" t="s">
        <v>828</v>
      </c>
      <c r="B589" s="95">
        <f>IF('3調査票（SQ2-）'!C38="○",1,0)</f>
        <v>0</v>
      </c>
      <c r="C589" s="95" t="str">
        <f>IF(B589=1,3,"")</f>
        <v/>
      </c>
    </row>
    <row r="590" spans="1:3">
      <c r="A590" t="s">
        <v>829</v>
      </c>
      <c r="B590" s="95">
        <f>IF('3調査票（SQ2-）'!C39="○",1,0)</f>
        <v>0</v>
      </c>
      <c r="C590" s="95" t="str">
        <f>IF(B590=1,4,"")</f>
        <v/>
      </c>
    </row>
    <row r="591" spans="1:3">
      <c r="A591" t="s">
        <v>830</v>
      </c>
      <c r="B591" s="95">
        <f>IF('3調査票（SQ2-）'!C40="○",1,0)</f>
        <v>0</v>
      </c>
      <c r="C591" s="95" t="str">
        <f>IF(B591=1,5,"")</f>
        <v/>
      </c>
    </row>
    <row r="592" spans="1:3">
      <c r="A592" t="s">
        <v>831</v>
      </c>
      <c r="B592" s="95">
        <f>IF('3調査票（SQ2-）'!C41="○",1,0)</f>
        <v>0</v>
      </c>
      <c r="C592" s="95" t="str">
        <f>IF(B592=1,6,"")</f>
        <v/>
      </c>
    </row>
    <row r="593" spans="1:3">
      <c r="A593" t="s">
        <v>832</v>
      </c>
      <c r="B593" s="95" t="str">
        <f>IF('3調査票（SQ2-）'!C44="","-",'3調査票（SQ2-）'!C44)</f>
        <v>-</v>
      </c>
      <c r="C593" s="96"/>
    </row>
    <row r="594" spans="1:3">
      <c r="A594" t="s">
        <v>833</v>
      </c>
      <c r="B594" s="95" t="str">
        <f>IF('3調査票（SQ2-）'!C49="","-",'3調査票（SQ2-）'!C49)</f>
        <v>-</v>
      </c>
    </row>
  </sheetData>
  <autoFilter ref="A11:B594" xr:uid="{9D9214B4-7F8F-4463-A88A-163A6E1B2E42}"/>
  <phoneticPr fontId="4"/>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EC49-D29E-4D2E-940B-585513983604}">
  <sheetPr codeName="Sheet25">
    <tabColor theme="1"/>
  </sheetPr>
  <dimension ref="A1:AJ58"/>
  <sheetViews>
    <sheetView showGridLines="0" zoomScaleNormal="100" zoomScaleSheetLayoutView="102" workbookViewId="0"/>
  </sheetViews>
  <sheetFormatPr defaultColWidth="9" defaultRowHeight="26.1" customHeight="1"/>
  <cols>
    <col min="1" max="1" width="2.875" style="7" customWidth="1"/>
    <col min="2" max="2" width="5.25" style="7" customWidth="1"/>
    <col min="3" max="4" width="9" style="7"/>
    <col min="5" max="5" width="8.875" style="7" customWidth="1"/>
    <col min="6" max="16384" width="9" style="7"/>
  </cols>
  <sheetData>
    <row r="1" spans="2:6" ht="19.149999999999999" customHeight="1"/>
    <row r="2" spans="2:6" ht="15.75" customHeight="1"/>
    <row r="3" spans="2:6" ht="15" customHeight="1"/>
    <row r="4" spans="2:6" ht="19.149999999999999" customHeight="1"/>
    <row r="5" spans="2:6" ht="10.15" customHeight="1"/>
    <row r="6" spans="2:6" ht="15" customHeight="1"/>
    <row r="7" spans="2:6" ht="19.149999999999999" customHeight="1"/>
    <row r="8" spans="2:6" ht="10.15" customHeight="1"/>
    <row r="9" spans="2:6" ht="19.149999999999999" customHeight="1">
      <c r="B9" s="26" t="s">
        <v>172</v>
      </c>
      <c r="C9" s="27" t="s">
        <v>173</v>
      </c>
      <c r="D9" s="15"/>
      <c r="E9" s="15"/>
      <c r="F9" s="15"/>
    </row>
    <row r="10" spans="2:6" ht="16.5" customHeight="1">
      <c r="B10" s="15"/>
    </row>
    <row r="11" spans="2:6" ht="16.5" customHeight="1">
      <c r="B11" s="27"/>
      <c r="C11" s="27" t="s">
        <v>176</v>
      </c>
      <c r="D11" s="15"/>
      <c r="E11" s="15"/>
      <c r="F11" s="15"/>
    </row>
    <row r="12" spans="2:6" ht="16.5" customHeight="1">
      <c r="B12" s="15"/>
      <c r="C12" s="29" t="s">
        <v>177</v>
      </c>
      <c r="D12" s="15"/>
      <c r="E12" s="15"/>
      <c r="F12" s="15"/>
    </row>
    <row r="13" spans="2:6" ht="16.5" customHeight="1">
      <c r="B13" s="27"/>
      <c r="D13" s="15"/>
      <c r="E13" s="15"/>
      <c r="F13" s="15"/>
    </row>
    <row r="14" spans="2:6" ht="16.5" customHeight="1">
      <c r="B14" s="15"/>
      <c r="C14" s="27" t="s">
        <v>174</v>
      </c>
      <c r="D14" s="15"/>
      <c r="E14" s="15"/>
      <c r="F14" s="15"/>
    </row>
    <row r="15" spans="2:6" ht="16.5" customHeight="1">
      <c r="B15" s="27"/>
      <c r="C15" s="29" t="s">
        <v>175</v>
      </c>
      <c r="D15" s="15"/>
      <c r="E15" s="15"/>
      <c r="F15" s="15"/>
    </row>
    <row r="16" spans="2:6" ht="16.5" customHeight="1">
      <c r="B16" s="15"/>
    </row>
    <row r="17" spans="2:36" ht="15" customHeight="1">
      <c r="B17" s="27"/>
      <c r="C17" s="27" t="s">
        <v>178</v>
      </c>
      <c r="D17" s="15"/>
      <c r="E17" s="15"/>
      <c r="F17" s="15"/>
    </row>
    <row r="18" spans="2:36" ht="19.149999999999999" customHeight="1">
      <c r="B18" s="27"/>
      <c r="C18" s="15" t="s">
        <v>179</v>
      </c>
      <c r="D18" s="15"/>
      <c r="E18" s="15"/>
      <c r="F18" s="15"/>
    </row>
    <row r="19" spans="2:36" ht="16.5" customHeight="1" thickBot="1">
      <c r="B19" s="15"/>
      <c r="C19" s="15"/>
      <c r="D19" s="15"/>
      <c r="E19" s="15"/>
      <c r="F19" s="15"/>
    </row>
    <row r="20" spans="2:36" ht="16.5" customHeight="1" thickBot="1">
      <c r="B20" s="27"/>
      <c r="C20" s="30" t="s">
        <v>180</v>
      </c>
      <c r="D20" s="56"/>
      <c r="E20" s="28" t="s">
        <v>181</v>
      </c>
      <c r="F20" s="15" t="s">
        <v>182</v>
      </c>
    </row>
    <row r="21" spans="2:36" ht="16.5" customHeight="1" thickBot="1">
      <c r="B21" s="15"/>
      <c r="C21" s="15"/>
      <c r="D21" s="15"/>
      <c r="E21" s="15"/>
      <c r="F21" s="15"/>
    </row>
    <row r="22" spans="2:36" ht="16.5" customHeight="1" thickBot="1">
      <c r="B22" s="27"/>
      <c r="C22" s="15"/>
      <c r="D22" s="31"/>
      <c r="E22" s="28" t="s">
        <v>181</v>
      </c>
      <c r="F22" s="15" t="s">
        <v>183</v>
      </c>
    </row>
    <row r="23" spans="2:36" ht="16.5" customHeight="1" thickBot="1">
      <c r="B23" s="15"/>
      <c r="C23" s="15"/>
      <c r="D23" s="15"/>
      <c r="E23" s="15"/>
      <c r="F23" s="15"/>
    </row>
    <row r="24" spans="2:36" ht="16.5" customHeight="1" thickBot="1">
      <c r="B24" s="27"/>
      <c r="C24" s="15"/>
      <c r="D24" s="32"/>
      <c r="E24" s="28" t="s">
        <v>181</v>
      </c>
      <c r="F24" s="15" t="s">
        <v>184</v>
      </c>
    </row>
    <row r="25" spans="2:36" ht="15.75" customHeight="1">
      <c r="B25" s="27"/>
      <c r="C25" s="15"/>
      <c r="D25" s="15"/>
      <c r="E25" s="15"/>
      <c r="F25" s="15" t="s">
        <v>185</v>
      </c>
    </row>
    <row r="26" spans="2:36" ht="15" customHeight="1"/>
    <row r="27" spans="2:36" ht="19.149999999999999" customHeight="1"/>
    <row r="28" spans="2:36" ht="15" customHeight="1">
      <c r="D28" s="27"/>
      <c r="E28" s="15"/>
      <c r="F28" s="15"/>
      <c r="G28" s="15"/>
      <c r="H28" s="15"/>
      <c r="I28" s="15"/>
      <c r="N28" s="15"/>
      <c r="O28" s="15"/>
      <c r="P28" s="15"/>
      <c r="Q28" s="15"/>
      <c r="R28" s="15"/>
      <c r="S28" s="15"/>
      <c r="T28" s="15"/>
      <c r="U28" s="15"/>
      <c r="V28" s="15"/>
      <c r="W28" s="39"/>
      <c r="X28" s="15"/>
      <c r="Y28" s="39"/>
      <c r="Z28" s="15"/>
      <c r="AA28" s="39"/>
      <c r="AB28" s="39"/>
      <c r="AC28" s="15"/>
      <c r="AD28" s="39"/>
      <c r="AE28" s="15"/>
      <c r="AF28" s="39"/>
      <c r="AG28" s="39"/>
      <c r="AH28" s="39"/>
      <c r="AI28" s="15"/>
      <c r="AJ28" s="15"/>
    </row>
    <row r="29" spans="2:36" ht="19.149999999999999" customHeight="1">
      <c r="G29" s="15"/>
      <c r="H29" s="15"/>
      <c r="I29" s="15"/>
      <c r="J29" s="15"/>
      <c r="K29" s="15"/>
      <c r="L29" s="15"/>
      <c r="M29" s="15"/>
      <c r="N29" s="15"/>
      <c r="O29" s="15"/>
      <c r="P29" s="15"/>
      <c r="Q29" s="15"/>
      <c r="R29" s="15"/>
      <c r="S29" s="15"/>
      <c r="T29" s="15"/>
      <c r="U29" s="15"/>
      <c r="V29" s="15"/>
      <c r="W29" s="39"/>
      <c r="X29" s="15"/>
      <c r="Y29" s="39"/>
      <c r="Z29" s="15"/>
      <c r="AA29" s="39"/>
      <c r="AB29" s="39"/>
      <c r="AC29" s="15"/>
      <c r="AD29" s="39"/>
      <c r="AE29" s="15"/>
      <c r="AF29" s="39"/>
      <c r="AG29" s="39"/>
      <c r="AH29" s="39"/>
      <c r="AI29" s="15"/>
      <c r="AJ29" s="15"/>
    </row>
    <row r="30" spans="2:36" ht="19.149999999999999" customHeight="1">
      <c r="G30" s="15"/>
      <c r="H30" s="15"/>
      <c r="I30" s="15"/>
      <c r="J30" s="15"/>
      <c r="K30" s="15"/>
      <c r="L30" s="15"/>
      <c r="M30" s="15"/>
      <c r="N30" s="15"/>
      <c r="O30" s="15"/>
      <c r="P30" s="15"/>
      <c r="Q30" s="15"/>
      <c r="R30" s="15"/>
      <c r="S30" s="15"/>
      <c r="T30" s="15"/>
      <c r="U30" s="15"/>
      <c r="V30" s="15"/>
      <c r="W30" s="39"/>
      <c r="X30" s="15"/>
      <c r="Y30" s="39"/>
      <c r="Z30" s="15"/>
      <c r="AA30" s="39"/>
      <c r="AB30" s="39"/>
      <c r="AC30" s="15"/>
      <c r="AD30" s="39"/>
      <c r="AE30" s="15"/>
      <c r="AF30" s="39"/>
      <c r="AG30" s="39"/>
      <c r="AH30" s="39"/>
      <c r="AI30" s="15"/>
      <c r="AJ30" s="15"/>
    </row>
    <row r="31" spans="2:36" ht="15" customHeight="1">
      <c r="G31" s="15"/>
      <c r="H31" s="15"/>
      <c r="I31" s="15"/>
      <c r="J31" s="15"/>
      <c r="K31" s="15"/>
      <c r="L31" s="15"/>
      <c r="M31" s="15"/>
      <c r="N31" s="15"/>
      <c r="O31" s="15"/>
      <c r="P31" s="15"/>
      <c r="Q31" s="15"/>
      <c r="R31" s="15"/>
      <c r="S31" s="15"/>
      <c r="T31" s="15"/>
      <c r="U31" s="15"/>
      <c r="V31" s="15"/>
      <c r="W31" s="39"/>
      <c r="X31" s="15"/>
      <c r="Y31" s="39"/>
      <c r="Z31" s="15"/>
      <c r="AA31" s="39"/>
      <c r="AB31" s="39"/>
      <c r="AC31" s="15"/>
      <c r="AD31" s="39"/>
      <c r="AE31" s="15"/>
      <c r="AF31" s="39"/>
      <c r="AG31" s="39"/>
      <c r="AH31" s="39"/>
      <c r="AI31" s="15"/>
      <c r="AJ31" s="15"/>
    </row>
    <row r="32" spans="2:36" ht="19.149999999999999" customHeight="1">
      <c r="G32" s="15"/>
      <c r="H32" s="15"/>
      <c r="I32" s="15"/>
      <c r="J32" s="15"/>
      <c r="K32" s="15"/>
      <c r="L32" s="15"/>
      <c r="M32" s="15"/>
      <c r="N32" s="15"/>
      <c r="O32" s="15"/>
      <c r="P32" s="15"/>
      <c r="Q32" s="15"/>
      <c r="R32" s="15"/>
      <c r="S32" s="15"/>
      <c r="T32" s="15"/>
      <c r="U32" s="15"/>
      <c r="V32" s="15"/>
      <c r="W32" s="39"/>
      <c r="X32" s="15"/>
      <c r="Y32" s="39"/>
      <c r="Z32" s="15"/>
      <c r="AA32" s="39"/>
      <c r="AB32" s="39"/>
      <c r="AC32" s="15"/>
      <c r="AD32" s="39"/>
      <c r="AE32" s="15"/>
      <c r="AF32" s="39"/>
      <c r="AG32" s="39"/>
      <c r="AH32" s="39"/>
      <c r="AI32" s="15"/>
      <c r="AJ32" s="15"/>
    </row>
    <row r="33" spans="2:36" ht="19.149999999999999" customHeight="1">
      <c r="G33" s="15"/>
      <c r="H33" s="15"/>
      <c r="I33" s="15"/>
      <c r="J33" s="15"/>
      <c r="K33" s="15"/>
      <c r="L33" s="15"/>
      <c r="M33" s="15"/>
      <c r="N33" s="15"/>
      <c r="O33" s="15"/>
      <c r="P33" s="15"/>
      <c r="Q33" s="15"/>
      <c r="R33" s="15"/>
      <c r="S33" s="15"/>
      <c r="T33" s="15"/>
      <c r="U33" s="15"/>
      <c r="V33" s="15"/>
      <c r="W33" s="39"/>
      <c r="X33" s="15"/>
      <c r="Y33" s="39"/>
      <c r="Z33" s="15"/>
      <c r="AA33" s="39"/>
      <c r="AB33" s="39"/>
      <c r="AC33" s="15"/>
      <c r="AD33" s="39"/>
      <c r="AE33" s="15"/>
      <c r="AF33" s="39"/>
      <c r="AG33" s="39"/>
      <c r="AH33" s="39"/>
      <c r="AI33" s="15"/>
      <c r="AJ33" s="15"/>
    </row>
    <row r="34" spans="2:36" ht="15" customHeight="1">
      <c r="G34" s="15"/>
      <c r="H34" s="15"/>
      <c r="I34" s="15"/>
      <c r="J34" s="15"/>
      <c r="K34" s="15"/>
      <c r="L34" s="15"/>
      <c r="N34" s="15"/>
      <c r="O34" s="15"/>
      <c r="P34" s="15"/>
      <c r="Q34" s="15"/>
      <c r="R34" s="15"/>
      <c r="S34" s="15"/>
      <c r="T34" s="15"/>
      <c r="U34" s="15"/>
      <c r="V34" s="15"/>
      <c r="W34" s="39"/>
      <c r="X34" s="15"/>
      <c r="Y34" s="39"/>
      <c r="Z34" s="15"/>
      <c r="AA34" s="39"/>
      <c r="AB34" s="39"/>
      <c r="AC34" s="15"/>
      <c r="AD34" s="39"/>
      <c r="AE34" s="15"/>
      <c r="AF34" s="39"/>
      <c r="AG34" s="39"/>
      <c r="AH34" s="39"/>
      <c r="AI34" s="15"/>
      <c r="AJ34" s="15"/>
    </row>
    <row r="35" spans="2:36" ht="19.149999999999999" customHeight="1">
      <c r="G35" s="15"/>
      <c r="H35" s="15"/>
      <c r="I35" s="15"/>
      <c r="J35" s="15"/>
      <c r="K35" s="15"/>
      <c r="L35" s="15"/>
      <c r="N35" s="15"/>
      <c r="O35" s="15"/>
      <c r="P35" s="15"/>
      <c r="Q35" s="15"/>
      <c r="R35" s="15"/>
      <c r="S35" s="15"/>
      <c r="T35" s="15"/>
      <c r="U35" s="15"/>
      <c r="V35" s="15"/>
      <c r="W35" s="39"/>
      <c r="X35" s="15"/>
      <c r="Y35" s="39"/>
      <c r="Z35" s="15"/>
      <c r="AA35" s="39"/>
      <c r="AB35" s="39"/>
      <c r="AC35" s="15"/>
      <c r="AD35" s="39"/>
      <c r="AE35" s="15"/>
      <c r="AF35" s="39"/>
      <c r="AG35" s="39"/>
      <c r="AH35" s="39"/>
      <c r="AI35" s="15"/>
      <c r="AJ35" s="15"/>
    </row>
    <row r="36" spans="2:36" ht="19.149999999999999" customHeight="1">
      <c r="G36" s="15"/>
      <c r="H36" s="15"/>
      <c r="I36" s="15"/>
      <c r="J36" s="15"/>
      <c r="K36" s="15"/>
      <c r="L36" s="15"/>
      <c r="M36" s="15"/>
      <c r="N36" s="15"/>
      <c r="O36" s="15"/>
      <c r="P36" s="15"/>
      <c r="Q36" s="15"/>
      <c r="R36" s="15"/>
      <c r="S36" s="15"/>
      <c r="T36" s="15"/>
      <c r="U36" s="15"/>
      <c r="V36" s="15"/>
      <c r="W36" s="39"/>
      <c r="X36" s="15"/>
      <c r="Y36" s="39"/>
      <c r="Z36" s="15"/>
      <c r="AA36" s="39"/>
      <c r="AB36" s="39"/>
      <c r="AC36" s="15"/>
      <c r="AD36" s="39"/>
      <c r="AE36" s="15"/>
      <c r="AF36" s="39"/>
      <c r="AG36" s="39"/>
      <c r="AH36" s="39"/>
      <c r="AI36" s="15"/>
      <c r="AJ36" s="15"/>
    </row>
    <row r="37" spans="2:36" ht="15" customHeight="1">
      <c r="G37" s="15"/>
      <c r="H37" s="15"/>
      <c r="I37" s="15"/>
      <c r="J37" s="15"/>
      <c r="K37" s="15"/>
      <c r="L37" s="15"/>
      <c r="M37" s="15"/>
      <c r="N37" s="15"/>
      <c r="O37" s="15"/>
      <c r="P37" s="15"/>
      <c r="Q37" s="15"/>
      <c r="R37" s="15"/>
      <c r="S37" s="15"/>
      <c r="T37" s="15"/>
      <c r="U37" s="15"/>
      <c r="V37" s="15"/>
      <c r="W37" s="39"/>
      <c r="X37" s="15"/>
      <c r="Y37" s="39"/>
      <c r="Z37" s="15"/>
      <c r="AA37" s="39"/>
      <c r="AB37" s="39"/>
      <c r="AC37" s="15"/>
      <c r="AD37" s="39"/>
      <c r="AE37" s="15"/>
      <c r="AF37" s="39"/>
      <c r="AG37" s="39"/>
      <c r="AH37" s="39"/>
      <c r="AI37" s="15"/>
      <c r="AJ37" s="15"/>
    </row>
    <row r="38" spans="2:36" ht="19.149999999999999" customHeight="1">
      <c r="G38" s="15"/>
      <c r="H38" s="15"/>
      <c r="I38" s="15"/>
      <c r="J38" s="15"/>
      <c r="K38" s="15"/>
      <c r="L38" s="15"/>
      <c r="M38" s="15"/>
      <c r="N38" s="15"/>
      <c r="O38" s="15"/>
      <c r="P38" s="15"/>
      <c r="Q38" s="15"/>
      <c r="R38" s="15"/>
      <c r="S38" s="15"/>
      <c r="T38" s="15"/>
      <c r="U38" s="15"/>
      <c r="V38" s="15"/>
      <c r="W38" s="39"/>
      <c r="X38" s="15"/>
      <c r="Y38" s="39"/>
      <c r="Z38" s="15"/>
      <c r="AA38" s="39"/>
      <c r="AB38" s="39"/>
      <c r="AC38" s="15"/>
      <c r="AD38" s="39"/>
      <c r="AE38" s="15"/>
      <c r="AF38" s="39"/>
      <c r="AG38" s="39"/>
      <c r="AH38" s="39"/>
      <c r="AI38" s="15"/>
      <c r="AJ38" s="15"/>
    </row>
    <row r="39" spans="2:36" ht="15" customHeight="1">
      <c r="G39" s="15"/>
      <c r="H39" s="15"/>
      <c r="I39" s="15"/>
      <c r="J39" s="15"/>
      <c r="K39" s="15"/>
      <c r="L39" s="15"/>
      <c r="M39" s="15"/>
      <c r="N39" s="15"/>
      <c r="O39" s="15"/>
      <c r="P39" s="15"/>
      <c r="Q39" s="15"/>
      <c r="R39" s="15"/>
      <c r="S39" s="15"/>
      <c r="T39" s="15"/>
      <c r="U39" s="15"/>
      <c r="V39" s="15"/>
      <c r="W39" s="39"/>
      <c r="X39" s="15"/>
      <c r="Y39" s="39"/>
      <c r="Z39" s="15"/>
      <c r="AA39" s="39"/>
      <c r="AB39" s="39"/>
      <c r="AC39" s="15"/>
      <c r="AD39" s="39"/>
      <c r="AE39" s="15"/>
      <c r="AF39" s="39"/>
      <c r="AG39" s="39"/>
      <c r="AH39" s="39"/>
      <c r="AI39" s="15"/>
      <c r="AJ39" s="15"/>
    </row>
    <row r="40" spans="2:36" ht="19.149999999999999" customHeight="1">
      <c r="G40" s="15"/>
      <c r="I40" s="15"/>
      <c r="J40" s="15"/>
      <c r="K40" s="15"/>
      <c r="L40" s="15"/>
      <c r="M40" s="15"/>
      <c r="N40" s="15"/>
      <c r="O40" s="15"/>
      <c r="P40" s="15"/>
      <c r="Q40" s="15"/>
      <c r="R40" s="15"/>
      <c r="S40" s="15"/>
      <c r="T40" s="15"/>
      <c r="U40" s="15"/>
      <c r="V40" s="15"/>
      <c r="W40" s="39"/>
      <c r="X40" s="15"/>
      <c r="Y40" s="39"/>
      <c r="Z40" s="15"/>
      <c r="AA40" s="39"/>
      <c r="AB40" s="39"/>
      <c r="AC40" s="15"/>
      <c r="AD40" s="39"/>
      <c r="AE40" s="15"/>
      <c r="AF40" s="39"/>
      <c r="AG40" s="39"/>
      <c r="AH40" s="39"/>
      <c r="AI40" s="15"/>
      <c r="AJ40" s="15"/>
    </row>
    <row r="41" spans="2:36" ht="15" customHeight="1">
      <c r="G41" s="15"/>
      <c r="I41" s="15"/>
      <c r="J41" s="15"/>
      <c r="K41" s="15"/>
      <c r="L41" s="15"/>
      <c r="M41" s="15"/>
      <c r="N41" s="15"/>
      <c r="O41" s="15"/>
      <c r="P41" s="15"/>
      <c r="Q41" s="15"/>
      <c r="R41" s="15"/>
      <c r="S41" s="15"/>
      <c r="T41" s="15"/>
      <c r="U41" s="15"/>
      <c r="V41" s="15"/>
      <c r="W41" s="39"/>
      <c r="X41" s="15"/>
      <c r="Y41" s="39"/>
      <c r="Z41" s="15"/>
      <c r="AA41" s="39"/>
      <c r="AB41" s="39"/>
      <c r="AC41" s="15"/>
      <c r="AD41" s="39"/>
      <c r="AE41" s="15"/>
      <c r="AF41" s="39"/>
      <c r="AG41" s="39"/>
      <c r="AH41" s="39"/>
      <c r="AI41" s="15"/>
      <c r="AJ41" s="15"/>
    </row>
    <row r="42" spans="2:36" ht="19.149999999999999" customHeight="1">
      <c r="G42" s="15"/>
      <c r="I42" s="15"/>
      <c r="J42" s="15"/>
      <c r="K42" s="15"/>
      <c r="L42" s="15"/>
      <c r="M42" s="15"/>
      <c r="N42" s="15"/>
      <c r="O42" s="15"/>
      <c r="P42" s="15"/>
      <c r="Q42" s="15"/>
      <c r="R42" s="15"/>
      <c r="S42" s="15"/>
      <c r="T42" s="15"/>
      <c r="U42" s="15"/>
      <c r="V42" s="15"/>
      <c r="W42" s="39"/>
      <c r="X42" s="15"/>
      <c r="Y42" s="39"/>
      <c r="Z42" s="15"/>
      <c r="AA42" s="39"/>
      <c r="AB42" s="39"/>
      <c r="AC42" s="15"/>
      <c r="AD42" s="39"/>
      <c r="AE42" s="15"/>
      <c r="AF42" s="39"/>
      <c r="AG42" s="39"/>
      <c r="AH42" s="39"/>
      <c r="AI42" s="15"/>
      <c r="AJ42" s="15"/>
    </row>
    <row r="43" spans="2:36" ht="15" customHeight="1">
      <c r="G43" s="15"/>
      <c r="I43" s="15"/>
      <c r="J43" s="15"/>
      <c r="K43" s="15"/>
      <c r="L43" s="15"/>
      <c r="M43" s="15"/>
      <c r="N43" s="15"/>
      <c r="O43" s="15"/>
      <c r="P43" s="15"/>
      <c r="Q43" s="15"/>
      <c r="R43" s="15"/>
      <c r="S43" s="15"/>
      <c r="T43" s="15"/>
      <c r="U43" s="15"/>
      <c r="V43" s="15"/>
      <c r="W43" s="39"/>
      <c r="X43" s="15"/>
      <c r="Y43" s="39"/>
      <c r="Z43" s="15"/>
      <c r="AA43" s="39"/>
      <c r="AB43" s="39"/>
      <c r="AC43" s="15"/>
      <c r="AD43" s="39"/>
      <c r="AE43" s="15"/>
      <c r="AF43" s="39"/>
      <c r="AG43" s="39"/>
      <c r="AH43" s="39"/>
      <c r="AI43" s="15"/>
      <c r="AJ43" s="15"/>
    </row>
    <row r="44" spans="2:36" ht="18.75" customHeight="1">
      <c r="G44" s="15"/>
      <c r="I44" s="15"/>
      <c r="J44" s="15"/>
      <c r="K44" s="15"/>
      <c r="L44" s="15"/>
      <c r="M44" s="15"/>
      <c r="N44" s="15"/>
      <c r="O44" s="15"/>
      <c r="P44" s="15"/>
      <c r="Q44" s="15"/>
      <c r="R44" s="15"/>
      <c r="S44" s="15"/>
      <c r="T44" s="15"/>
      <c r="U44" s="15"/>
      <c r="V44" s="15"/>
      <c r="W44" s="39"/>
      <c r="X44" s="15"/>
      <c r="Y44" s="39"/>
      <c r="Z44" s="15"/>
      <c r="AA44" s="39"/>
      <c r="AB44" s="39"/>
      <c r="AC44" s="15"/>
      <c r="AD44" s="39"/>
      <c r="AE44" s="15"/>
      <c r="AF44" s="39"/>
      <c r="AG44" s="39"/>
      <c r="AH44" s="39"/>
      <c r="AI44" s="15"/>
      <c r="AJ44" s="15"/>
    </row>
    <row r="45" spans="2:36" ht="15" customHeight="1">
      <c r="G45" s="15"/>
      <c r="I45" s="15"/>
      <c r="J45" s="15"/>
      <c r="K45" s="15"/>
      <c r="L45" s="15"/>
      <c r="M45" s="15"/>
      <c r="N45" s="15"/>
      <c r="O45" s="15"/>
      <c r="P45" s="15"/>
      <c r="Q45" s="15"/>
      <c r="R45" s="15"/>
      <c r="S45" s="15"/>
      <c r="T45" s="15"/>
      <c r="U45" s="15"/>
      <c r="V45" s="15"/>
      <c r="W45" s="39"/>
      <c r="X45" s="15"/>
      <c r="Y45" s="39"/>
      <c r="Z45" s="15"/>
      <c r="AA45" s="39"/>
      <c r="AB45" s="39"/>
      <c r="AC45" s="15"/>
      <c r="AD45" s="39"/>
      <c r="AE45" s="15"/>
      <c r="AF45" s="39"/>
      <c r="AG45" s="39"/>
      <c r="AH45" s="39"/>
      <c r="AI45" s="15"/>
      <c r="AJ45" s="15"/>
    </row>
    <row r="46" spans="2:36" ht="16.5" customHeight="1">
      <c r="B46" s="27"/>
      <c r="C46" s="15"/>
      <c r="D46" s="15"/>
      <c r="E46" s="15"/>
      <c r="F46" s="15"/>
      <c r="G46" s="15"/>
      <c r="H46" s="15"/>
      <c r="I46" s="15"/>
      <c r="J46" s="15"/>
      <c r="K46" s="15"/>
      <c r="L46" s="15"/>
      <c r="M46" s="15"/>
      <c r="N46" s="15"/>
      <c r="O46" s="15"/>
      <c r="P46" s="15"/>
      <c r="Q46" s="15"/>
      <c r="R46" s="15"/>
      <c r="S46" s="15"/>
      <c r="T46" s="15"/>
      <c r="U46" s="15"/>
      <c r="V46" s="15"/>
      <c r="W46" s="39"/>
      <c r="X46" s="15"/>
      <c r="Y46" s="39"/>
      <c r="Z46" s="15"/>
      <c r="AA46" s="39"/>
      <c r="AB46" s="39"/>
      <c r="AC46" s="15"/>
      <c r="AD46" s="39"/>
      <c r="AE46" s="15"/>
      <c r="AF46" s="39"/>
      <c r="AG46" s="39"/>
      <c r="AH46" s="39"/>
      <c r="AI46" s="15"/>
      <c r="AJ46" s="15"/>
    </row>
    <row r="47" spans="2:36" ht="16.5" customHeight="1"/>
    <row r="48" spans="2:36" ht="15" customHeight="1"/>
    <row r="49" spans="1:23" ht="15" customHeight="1"/>
    <row r="50" spans="1:23" ht="19.149999999999999" customHeight="1" thickBot="1"/>
    <row r="51" spans="1:23" ht="15" customHeight="1" thickTop="1">
      <c r="A51" s="53"/>
    </row>
    <row r="52" spans="1:23" ht="19.5" customHeight="1"/>
    <row r="53" spans="1:23" ht="18" customHeight="1"/>
    <row r="54" spans="1:23" s="1" customFormat="1" ht="18.75" customHeight="1">
      <c r="B54" s="7"/>
      <c r="C54" s="7"/>
      <c r="D54" s="7"/>
      <c r="E54" s="7"/>
      <c r="F54" s="7"/>
      <c r="G54" s="7"/>
      <c r="H54" s="3"/>
      <c r="I54" s="3"/>
      <c r="J54" s="3"/>
      <c r="K54" s="3"/>
      <c r="L54" s="3"/>
      <c r="M54" s="3"/>
      <c r="N54" s="3"/>
      <c r="O54" s="3"/>
      <c r="P54" s="3"/>
      <c r="Q54" s="3"/>
      <c r="R54" s="3"/>
      <c r="S54" s="3"/>
      <c r="T54" s="2"/>
      <c r="U54" s="2"/>
      <c r="V54" s="2"/>
      <c r="W54" s="2"/>
    </row>
    <row r="55" spans="1:23" s="1" customFormat="1" ht="19.149999999999999" customHeight="1">
      <c r="B55" s="7"/>
      <c r="C55" s="7"/>
      <c r="D55" s="7"/>
      <c r="E55" s="7"/>
      <c r="F55" s="7"/>
      <c r="G55" s="7"/>
      <c r="H55" s="3"/>
      <c r="I55" s="3"/>
      <c r="J55" s="3"/>
      <c r="K55" s="3"/>
      <c r="L55" s="3"/>
      <c r="M55" s="3"/>
      <c r="N55" s="3"/>
      <c r="O55" s="3"/>
      <c r="P55" s="3"/>
      <c r="Q55" s="3"/>
      <c r="R55" s="3"/>
      <c r="S55" s="3"/>
      <c r="T55" s="2"/>
      <c r="U55" s="2"/>
      <c r="V55" s="2"/>
      <c r="W55" s="2"/>
    </row>
    <row r="56" spans="1:23" s="1" customFormat="1" ht="19.149999999999999" customHeight="1">
      <c r="B56" s="7"/>
      <c r="C56" s="7"/>
      <c r="D56" s="7"/>
      <c r="E56" s="7"/>
      <c r="F56" s="7"/>
      <c r="G56" s="7"/>
      <c r="H56" s="3"/>
      <c r="I56" s="3"/>
      <c r="J56" s="3"/>
      <c r="K56" s="3"/>
      <c r="L56" s="3"/>
      <c r="M56" s="3"/>
      <c r="N56" s="3"/>
      <c r="O56" s="3"/>
      <c r="P56" s="3"/>
      <c r="Q56" s="3"/>
      <c r="R56" s="3"/>
      <c r="S56" s="3"/>
      <c r="T56" s="2"/>
      <c r="U56" s="2"/>
      <c r="V56" s="2"/>
      <c r="W56" s="2"/>
    </row>
    <row r="57" spans="1:23" s="1" customFormat="1" ht="19.149999999999999" customHeight="1">
      <c r="B57" s="7"/>
      <c r="C57" s="7"/>
      <c r="D57" s="7"/>
      <c r="E57" s="7"/>
      <c r="F57" s="7"/>
      <c r="G57" s="7"/>
      <c r="H57" s="3"/>
      <c r="I57" s="3"/>
      <c r="J57" s="3"/>
      <c r="K57" s="3"/>
      <c r="L57" s="3"/>
      <c r="M57" s="3"/>
      <c r="N57" s="3"/>
      <c r="O57" s="3"/>
      <c r="P57" s="3"/>
      <c r="Q57" s="3"/>
      <c r="R57" s="3"/>
      <c r="S57" s="3"/>
      <c r="T57" s="2"/>
      <c r="U57" s="2"/>
      <c r="V57" s="2"/>
      <c r="W57" s="2"/>
    </row>
    <row r="58" spans="1:23" ht="19.149999999999999" customHeight="1"/>
  </sheetData>
  <phoneticPr fontId="4"/>
  <printOptions horizontalCentered="1"/>
  <pageMargins left="0.55118110236220474" right="0.55118110236220474" top="0.35433070866141736" bottom="0.35433070866141736" header="0.31496062992125984" footer="0.31496062992125984"/>
  <pageSetup paperSize="9" orientation="portrait" useFirstPageNumber="1" horizontalDpi="1200" verticalDpi="1200" r:id="rId1"/>
  <headerFoot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7F36-5951-460B-B855-2C37AF8A3B7A}">
  <sheetPr codeName="Sheet3">
    <tabColor rgb="FFFCD5B4"/>
  </sheetPr>
  <dimension ref="B1:AU104"/>
  <sheetViews>
    <sheetView showGridLines="0" topLeftCell="A35" zoomScale="85" zoomScaleNormal="85" zoomScaleSheetLayoutView="100" workbookViewId="0">
      <selection activeCell="C91" sqref="C91:C96"/>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7" t="s">
        <v>223</v>
      </c>
      <c r="D2" s="7"/>
      <c r="E2" s="7"/>
      <c r="F2" s="7"/>
      <c r="G2" s="7"/>
      <c r="H2" s="7"/>
      <c r="I2" s="7"/>
      <c r="J2" s="7"/>
      <c r="K2" s="7"/>
      <c r="L2" s="7"/>
      <c r="M2" s="7"/>
      <c r="N2" s="7"/>
      <c r="O2" s="7"/>
      <c r="P2" s="7"/>
      <c r="Q2" s="7"/>
      <c r="R2" s="7"/>
      <c r="S2" s="58">
        <v>1</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c r="O47" s="132"/>
      <c r="P47" s="131"/>
      <c r="Q47" s="132"/>
      <c r="R47" s="131"/>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c r="O53" s="128"/>
      <c r="P53" s="127"/>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c r="O56" s="130"/>
      <c r="P56" s="129"/>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E31:S31"/>
    <mergeCell ref="C7:S8"/>
    <mergeCell ref="C13:S19"/>
    <mergeCell ref="E22:S22"/>
    <mergeCell ref="E23:S23"/>
    <mergeCell ref="E24:S24"/>
    <mergeCell ref="E25:S25"/>
    <mergeCell ref="E26:S26"/>
    <mergeCell ref="E27:S27"/>
    <mergeCell ref="E28:S28"/>
    <mergeCell ref="E29:S29"/>
    <mergeCell ref="E30:S30"/>
    <mergeCell ref="E32:S32"/>
    <mergeCell ref="C35:S36"/>
    <mergeCell ref="C39:S40"/>
    <mergeCell ref="C46:M46"/>
    <mergeCell ref="N46:O46"/>
    <mergeCell ref="P46:Q46"/>
    <mergeCell ref="R46:S46"/>
    <mergeCell ref="N47:O47"/>
    <mergeCell ref="P47:Q47"/>
    <mergeCell ref="R47:S47"/>
    <mergeCell ref="N48:O48"/>
    <mergeCell ref="P48:Q48"/>
    <mergeCell ref="R48:S48"/>
    <mergeCell ref="N49:O49"/>
    <mergeCell ref="P49:Q49"/>
    <mergeCell ref="R49:S49"/>
    <mergeCell ref="N50:O50"/>
    <mergeCell ref="P50:Q50"/>
    <mergeCell ref="R50:S50"/>
    <mergeCell ref="N51:O51"/>
    <mergeCell ref="P51:Q51"/>
    <mergeCell ref="R51:S51"/>
    <mergeCell ref="N52:O52"/>
    <mergeCell ref="P52:Q52"/>
    <mergeCell ref="R52:S52"/>
    <mergeCell ref="N53:O53"/>
    <mergeCell ref="P53:Q53"/>
    <mergeCell ref="R53:S53"/>
    <mergeCell ref="N54:O54"/>
    <mergeCell ref="P54:Q54"/>
    <mergeCell ref="R54:S54"/>
    <mergeCell ref="C59:S60"/>
    <mergeCell ref="C73:S74"/>
    <mergeCell ref="C87:S88"/>
    <mergeCell ref="N55:O55"/>
    <mergeCell ref="P55:Q55"/>
    <mergeCell ref="R55:S55"/>
    <mergeCell ref="N56:O56"/>
    <mergeCell ref="P56:Q56"/>
    <mergeCell ref="R56:S56"/>
  </mergeCells>
  <phoneticPr fontId="4"/>
  <conditionalFormatting sqref="C22:C32">
    <cfRule type="expression" dxfId="792" priority="38">
      <formula>$W$22=0</formula>
    </cfRule>
    <cfRule type="expression" dxfId="791" priority="37">
      <formula>$W$22&gt;1</formula>
    </cfRule>
  </conditionalFormatting>
  <conditionalFormatting sqref="C63:C70">
    <cfRule type="expression" dxfId="790" priority="20">
      <formula>$W$63=0</formula>
    </cfRule>
  </conditionalFormatting>
  <conditionalFormatting sqref="C77:C84">
    <cfRule type="expression" dxfId="789" priority="18">
      <formula>$W$77=0</formula>
    </cfRule>
  </conditionalFormatting>
  <conditionalFormatting sqref="C91:C96">
    <cfRule type="expression" dxfId="788" priority="15">
      <formula>$W$91&gt;1</formula>
    </cfRule>
    <cfRule type="expression" dxfId="787" priority="16">
      <formula>$W$91=0</formula>
    </cfRule>
  </conditionalFormatting>
  <conditionalFormatting sqref="C7:S8">
    <cfRule type="containsBlanks" dxfId="786" priority="42">
      <formula>LEN(TRIM(C7))=0</formula>
    </cfRule>
  </conditionalFormatting>
  <conditionalFormatting sqref="C13:S19">
    <cfRule type="containsBlanks" dxfId="785" priority="43">
      <formula>LEN(TRIM(C13))=0</formula>
    </cfRule>
  </conditionalFormatting>
  <conditionalFormatting sqref="C35:S36 C39:S40 C73:S74 C87:S88 C59:S60">
    <cfRule type="containsBlanks" dxfId="784" priority="40">
      <formula>LEN(TRIM(C35))=0</formula>
    </cfRule>
  </conditionalFormatting>
  <conditionalFormatting sqref="C35:S36">
    <cfRule type="expression" dxfId="783" priority="36">
      <formula>$W$35="グレー"</formula>
    </cfRule>
    <cfRule type="expression" dxfId="782" priority="10">
      <formula>$W$26="エラー"</formula>
    </cfRule>
  </conditionalFormatting>
  <conditionalFormatting sqref="C39:S40">
    <cfRule type="expression" dxfId="781" priority="9">
      <formula>$W$32="エラー"</formula>
    </cfRule>
    <cfRule type="expression" dxfId="780" priority="35">
      <formula>$W$39="グレー"</formula>
    </cfRule>
  </conditionalFormatting>
  <conditionalFormatting sqref="C59:S60">
    <cfRule type="expression" dxfId="777" priority="2">
      <formula>$W$51="エラー"</formula>
    </cfRule>
    <cfRule type="expression" dxfId="776" priority="3">
      <formula>$W$50="エラー"</formula>
    </cfRule>
    <cfRule type="expression" dxfId="775" priority="11">
      <formula>$X$56&gt;1</formula>
    </cfRule>
    <cfRule type="expression" dxfId="774" priority="12">
      <formula>$W$59="グレー"</formula>
    </cfRule>
    <cfRule type="expression" dxfId="773" priority="1">
      <formula>$W$52="エラー"</formula>
    </cfRule>
  </conditionalFormatting>
  <conditionalFormatting sqref="C73:S74">
    <cfRule type="expression" dxfId="772" priority="19">
      <formula>$W$73="グレー"</formula>
    </cfRule>
  </conditionalFormatting>
  <conditionalFormatting sqref="C87:S88">
    <cfRule type="expression" dxfId="771" priority="17">
      <formula>$W$87="グレー"</formula>
    </cfRule>
  </conditionalFormatting>
  <conditionalFormatting sqref="N47:O56">
    <cfRule type="expression" dxfId="770" priority="34">
      <formula>$W$47&gt;1</formula>
    </cfRule>
    <cfRule type="expression" dxfId="769" priority="7">
      <formula>$W$47=0</formula>
    </cfRule>
  </conditionalFormatting>
  <conditionalFormatting sqref="N47:S47">
    <cfRule type="expression" dxfId="768" priority="31">
      <formula>$X$47&gt;1</formula>
    </cfRule>
  </conditionalFormatting>
  <conditionalFormatting sqref="N48:S48">
    <cfRule type="expression" dxfId="767" priority="30">
      <formula>$X$48&gt;1</formula>
    </cfRule>
  </conditionalFormatting>
  <conditionalFormatting sqref="N49:S49">
    <cfRule type="expression" dxfId="766" priority="29">
      <formula>$X$49&gt;1</formula>
    </cfRule>
  </conditionalFormatting>
  <conditionalFormatting sqref="N50:S50">
    <cfRule type="expression" dxfId="765" priority="28">
      <formula>$X$50&gt;1</formula>
    </cfRule>
  </conditionalFormatting>
  <conditionalFormatting sqref="N51:S51">
    <cfRule type="expression" dxfId="764" priority="27">
      <formula>$X$51&gt;1</formula>
    </cfRule>
  </conditionalFormatting>
  <conditionalFormatting sqref="N52:S52">
    <cfRule type="expression" dxfId="763" priority="26">
      <formula>$X$52&gt;1</formula>
    </cfRule>
  </conditionalFormatting>
  <conditionalFormatting sqref="N53:S53">
    <cfRule type="expression" dxfId="762" priority="25">
      <formula>$X$53&gt;1</formula>
    </cfRule>
  </conditionalFormatting>
  <conditionalFormatting sqref="N54:S54">
    <cfRule type="expression" dxfId="761" priority="24">
      <formula>$X$54&gt;1</formula>
    </cfRule>
  </conditionalFormatting>
  <conditionalFormatting sqref="N55:S55">
    <cfRule type="expression" dxfId="760" priority="23">
      <formula>$X$55&gt;1</formula>
    </cfRule>
  </conditionalFormatting>
  <conditionalFormatting sqref="N56:S56">
    <cfRule type="expression" dxfId="759" priority="22">
      <formula>$X$56&gt;1</formula>
    </cfRule>
  </conditionalFormatting>
  <conditionalFormatting sqref="P47:Q56">
    <cfRule type="expression" dxfId="758" priority="33">
      <formula>$W$48&gt;1</formula>
    </cfRule>
    <cfRule type="expression" dxfId="757" priority="6">
      <formula>$W$48=0</formula>
    </cfRule>
  </conditionalFormatting>
  <conditionalFormatting sqref="R47:S56">
    <cfRule type="expression" dxfId="756" priority="32">
      <formula>$W$49&gt;1</formula>
    </cfRule>
    <cfRule type="expression" dxfId="755" priority="8">
      <formula>$W$49=0</formula>
    </cfRule>
  </conditionalFormatting>
  <dataValidations count="1">
    <dataValidation type="list" allowBlank="1" showInputMessage="1" showErrorMessage="1" sqref="C22:C32 N47:S56 C63:C70 C77:C84 C91:C96" xr:uid="{E206F5F0-970A-4287-9F4A-04B3E6753563}">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3C1BF9A7-451E-4564-A63D-A7D3DB9B6D96}">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85233351-B42F-44EB-AD0B-CB14D15BD1F9}">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432EB-3371-4E72-B7C9-175B18A6B8C3}">
  <sheetPr codeName="Sheet4">
    <tabColor rgb="FFFCD5B4"/>
  </sheetPr>
  <dimension ref="B1:AU104"/>
  <sheetViews>
    <sheetView showGridLines="0" topLeftCell="A68" zoomScale="85" zoomScaleNormal="85" zoomScaleSheetLayoutView="100" workbookViewId="0">
      <selection activeCell="C7" sqref="C7:S8"/>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7" t="s">
        <v>223</v>
      </c>
      <c r="D2" s="7"/>
      <c r="E2" s="7"/>
      <c r="F2" s="7"/>
      <c r="G2" s="7"/>
      <c r="H2" s="7"/>
      <c r="I2" s="7"/>
      <c r="J2" s="7"/>
      <c r="K2" s="7"/>
      <c r="L2" s="7"/>
      <c r="M2" s="7"/>
      <c r="N2" s="7"/>
      <c r="O2" s="7"/>
      <c r="P2" s="7"/>
      <c r="Q2" s="7"/>
      <c r="R2" s="7"/>
      <c r="S2" s="58">
        <v>2</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v>1</v>
      </c>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v>2</v>
      </c>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c r="O47" s="132"/>
      <c r="P47" s="131"/>
      <c r="Q47" s="132"/>
      <c r="R47" s="131"/>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c r="O53" s="128"/>
      <c r="P53" s="127"/>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c r="O56" s="130"/>
      <c r="P56" s="129"/>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754" priority="35">
      <formula>$W$22=0</formula>
    </cfRule>
    <cfRule type="expression" dxfId="753" priority="34">
      <formula>$W$22&gt;1</formula>
    </cfRule>
  </conditionalFormatting>
  <conditionalFormatting sqref="C63:C70">
    <cfRule type="expression" dxfId="752" priority="18">
      <formula>$W$63=0</formula>
    </cfRule>
  </conditionalFormatting>
  <conditionalFormatting sqref="C77:C84">
    <cfRule type="expression" dxfId="751" priority="16">
      <formula>$W$77=0</formula>
    </cfRule>
  </conditionalFormatting>
  <conditionalFormatting sqref="C91:C96">
    <cfRule type="expression" dxfId="750" priority="13">
      <formula>$W$91&gt;1</formula>
    </cfRule>
    <cfRule type="expression" dxfId="749" priority="14">
      <formula>$W$91=0</formula>
    </cfRule>
  </conditionalFormatting>
  <conditionalFormatting sqref="C7:S8">
    <cfRule type="containsBlanks" dxfId="748" priority="37">
      <formula>LEN(TRIM(C7))=0</formula>
    </cfRule>
  </conditionalFormatting>
  <conditionalFormatting sqref="C13:S19">
    <cfRule type="containsBlanks" dxfId="747" priority="38">
      <formula>LEN(TRIM(C13))=0</formula>
    </cfRule>
  </conditionalFormatting>
  <conditionalFormatting sqref="C35:S36 C39:S40 C73:S74 C87:S88 C59:S60">
    <cfRule type="containsBlanks" dxfId="746" priority="36">
      <formula>LEN(TRIM(C35))=0</formula>
    </cfRule>
  </conditionalFormatting>
  <conditionalFormatting sqref="C35:S36">
    <cfRule type="expression" dxfId="745" priority="33">
      <formula>$W$35="グレー"</formula>
    </cfRule>
    <cfRule type="expression" dxfId="744" priority="10">
      <formula>$W$26="エラー"</formula>
    </cfRule>
  </conditionalFormatting>
  <conditionalFormatting sqref="C39:S40">
    <cfRule type="expression" dxfId="743" priority="9">
      <formula>$W$32="エラー"</formula>
    </cfRule>
    <cfRule type="expression" dxfId="742" priority="32">
      <formula>$W$39="グレー"</formula>
    </cfRule>
  </conditionalFormatting>
  <conditionalFormatting sqref="C59:S60">
    <cfRule type="expression" dxfId="739" priority="2">
      <formula>$W$51="エラー"</formula>
    </cfRule>
    <cfRule type="expression" dxfId="738" priority="3">
      <formula>$W$50="エラー"</formula>
    </cfRule>
    <cfRule type="expression" dxfId="737" priority="11">
      <formula>$X$56&gt;1</formula>
    </cfRule>
    <cfRule type="expression" dxfId="736" priority="12">
      <formula>$W$59="グレー"</formula>
    </cfRule>
    <cfRule type="expression" dxfId="735" priority="1">
      <formula>$W$52="エラー"</formula>
    </cfRule>
  </conditionalFormatting>
  <conditionalFormatting sqref="C73:S74">
    <cfRule type="expression" dxfId="734" priority="17">
      <formula>$W$73="グレー"</formula>
    </cfRule>
  </conditionalFormatting>
  <conditionalFormatting sqref="C87:S88">
    <cfRule type="expression" dxfId="733" priority="15">
      <formula>$W$87="グレー"</formula>
    </cfRule>
  </conditionalFormatting>
  <conditionalFormatting sqref="N47:O56">
    <cfRule type="expression" dxfId="732" priority="31">
      <formula>$W$47&gt;1</formula>
    </cfRule>
    <cfRule type="expression" dxfId="731" priority="7">
      <formula>$W$47=0</formula>
    </cfRule>
  </conditionalFormatting>
  <conditionalFormatting sqref="N47:S47">
    <cfRule type="expression" dxfId="730" priority="28">
      <formula>$X$47&gt;1</formula>
    </cfRule>
  </conditionalFormatting>
  <conditionalFormatting sqref="N48:S48">
    <cfRule type="expression" dxfId="729" priority="27">
      <formula>$X$48&gt;1</formula>
    </cfRule>
  </conditionalFormatting>
  <conditionalFormatting sqref="N49:S49">
    <cfRule type="expression" dxfId="728" priority="26">
      <formula>$X$49&gt;1</formula>
    </cfRule>
  </conditionalFormatting>
  <conditionalFormatting sqref="N50:S50">
    <cfRule type="expression" dxfId="727" priority="25">
      <formula>$X$50&gt;1</formula>
    </cfRule>
  </conditionalFormatting>
  <conditionalFormatting sqref="N51:S51">
    <cfRule type="expression" dxfId="726" priority="24">
      <formula>$X$51&gt;1</formula>
    </cfRule>
  </conditionalFormatting>
  <conditionalFormatting sqref="N52:S52">
    <cfRule type="expression" dxfId="725" priority="23">
      <formula>$X$52&gt;1</formula>
    </cfRule>
  </conditionalFormatting>
  <conditionalFormatting sqref="N53:S53">
    <cfRule type="expression" dxfId="724" priority="22">
      <formula>$X$53&gt;1</formula>
    </cfRule>
  </conditionalFormatting>
  <conditionalFormatting sqref="N54:S54">
    <cfRule type="expression" dxfId="723" priority="21">
      <formula>$X$54&gt;1</formula>
    </cfRule>
  </conditionalFormatting>
  <conditionalFormatting sqref="N55:S55">
    <cfRule type="expression" dxfId="722" priority="20">
      <formula>$X$55&gt;1</formula>
    </cfRule>
  </conditionalFormatting>
  <conditionalFormatting sqref="N56:S56">
    <cfRule type="expression" dxfId="721" priority="19">
      <formula>$X$56&gt;1</formula>
    </cfRule>
  </conditionalFormatting>
  <conditionalFormatting sqref="P47:Q56">
    <cfRule type="expression" dxfId="720" priority="30">
      <formula>$W$48&gt;1</formula>
    </cfRule>
    <cfRule type="expression" dxfId="719" priority="6">
      <formula>$W$48=0</formula>
    </cfRule>
  </conditionalFormatting>
  <conditionalFormatting sqref="R47:S56">
    <cfRule type="expression" dxfId="718" priority="29">
      <formula>$W$49&gt;1</formula>
    </cfRule>
    <cfRule type="expression" dxfId="717" priority="8">
      <formula>$W$49=0</formula>
    </cfRule>
  </conditionalFormatting>
  <dataValidations count="1">
    <dataValidation type="list" allowBlank="1" showInputMessage="1" showErrorMessage="1" sqref="C22:C32 N47:S56 C63:C70 C77:C84 C91:C96" xr:uid="{4C4B4B56-02E5-4AB4-A87A-1F75787304DD}">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CA17BAE4-BAC8-4042-A174-3D6F56C7DC9B}">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03D97FD7-F1E0-4743-8B8C-EA5E4C1F962D}">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E2F3-8147-4CDE-B8F7-75A0E5796B42}">
  <sheetPr codeName="Sheet5">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3</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716" priority="35">
      <formula>$W$22=0</formula>
    </cfRule>
    <cfRule type="expression" dxfId="715" priority="34">
      <formula>$W$22&gt;1</formula>
    </cfRule>
  </conditionalFormatting>
  <conditionalFormatting sqref="C63:C70">
    <cfRule type="expression" dxfId="714" priority="18">
      <formula>$W$63=0</formula>
    </cfRule>
  </conditionalFormatting>
  <conditionalFormatting sqref="C77:C84">
    <cfRule type="expression" dxfId="713" priority="16">
      <formula>$W$77=0</formula>
    </cfRule>
  </conditionalFormatting>
  <conditionalFormatting sqref="C91:C96">
    <cfRule type="expression" dxfId="712" priority="13">
      <formula>$W$91&gt;1</formula>
    </cfRule>
    <cfRule type="expression" dxfId="711" priority="14">
      <formula>$W$91=0</formula>
    </cfRule>
  </conditionalFormatting>
  <conditionalFormatting sqref="C7:S8">
    <cfRule type="containsBlanks" dxfId="710" priority="37">
      <formula>LEN(TRIM(C7))=0</formula>
    </cfRule>
  </conditionalFormatting>
  <conditionalFormatting sqref="C13:S19">
    <cfRule type="containsBlanks" dxfId="709" priority="38">
      <formula>LEN(TRIM(C13))=0</formula>
    </cfRule>
  </conditionalFormatting>
  <conditionalFormatting sqref="C35:S36 C39:S40 C73:S74 C87:S88 C59:S60">
    <cfRule type="containsBlanks" dxfId="708" priority="36">
      <formula>LEN(TRIM(C35))=0</formula>
    </cfRule>
  </conditionalFormatting>
  <conditionalFormatting sqref="C35:S36">
    <cfRule type="expression" dxfId="707" priority="33">
      <formula>$W$35="グレー"</formula>
    </cfRule>
    <cfRule type="expression" dxfId="706" priority="10">
      <formula>$W$26="エラー"</formula>
    </cfRule>
  </conditionalFormatting>
  <conditionalFormatting sqref="C39:S40">
    <cfRule type="expression" dxfId="705" priority="9">
      <formula>$W$32="エラー"</formula>
    </cfRule>
    <cfRule type="expression" dxfId="704" priority="32">
      <formula>$W$39="グレー"</formula>
    </cfRule>
  </conditionalFormatting>
  <conditionalFormatting sqref="C59:S60">
    <cfRule type="expression" dxfId="701" priority="2">
      <formula>$W$51="エラー"</formula>
    </cfRule>
    <cfRule type="expression" dxfId="700" priority="3">
      <formula>$W$50="エラー"</formula>
    </cfRule>
    <cfRule type="expression" dxfId="699" priority="11">
      <formula>$X$56&gt;1</formula>
    </cfRule>
    <cfRule type="expression" dxfId="698" priority="12">
      <formula>$W$59="グレー"</formula>
    </cfRule>
    <cfRule type="expression" dxfId="697" priority="1">
      <formula>$W$52="エラー"</formula>
    </cfRule>
  </conditionalFormatting>
  <conditionalFormatting sqref="C73:S74">
    <cfRule type="expression" dxfId="696" priority="17">
      <formula>$W$73="グレー"</formula>
    </cfRule>
  </conditionalFormatting>
  <conditionalFormatting sqref="C87:S88">
    <cfRule type="expression" dxfId="695" priority="15">
      <formula>$W$87="グレー"</formula>
    </cfRule>
  </conditionalFormatting>
  <conditionalFormatting sqref="N47:O56">
    <cfRule type="expression" dxfId="694" priority="31">
      <formula>$W$47&gt;1</formula>
    </cfRule>
    <cfRule type="expression" dxfId="693" priority="7">
      <formula>$W$47=0</formula>
    </cfRule>
  </conditionalFormatting>
  <conditionalFormatting sqref="N47:S47">
    <cfRule type="expression" dxfId="692" priority="28">
      <formula>$X$47&gt;1</formula>
    </cfRule>
  </conditionalFormatting>
  <conditionalFormatting sqref="N48:S48">
    <cfRule type="expression" dxfId="691" priority="27">
      <formula>$X$48&gt;1</formula>
    </cfRule>
  </conditionalFormatting>
  <conditionalFormatting sqref="N49:S49">
    <cfRule type="expression" dxfId="690" priority="26">
      <formula>$X$49&gt;1</formula>
    </cfRule>
  </conditionalFormatting>
  <conditionalFormatting sqref="N50:S50">
    <cfRule type="expression" dxfId="689" priority="25">
      <formula>$X$50&gt;1</formula>
    </cfRule>
  </conditionalFormatting>
  <conditionalFormatting sqref="N51:S51">
    <cfRule type="expression" dxfId="688" priority="24">
      <formula>$X$51&gt;1</formula>
    </cfRule>
  </conditionalFormatting>
  <conditionalFormatting sqref="N52:S52">
    <cfRule type="expression" dxfId="687" priority="23">
      <formula>$X$52&gt;1</formula>
    </cfRule>
  </conditionalFormatting>
  <conditionalFormatting sqref="N53:S53">
    <cfRule type="expression" dxfId="686" priority="22">
      <formula>$X$53&gt;1</formula>
    </cfRule>
  </conditionalFormatting>
  <conditionalFormatting sqref="N54:S54">
    <cfRule type="expression" dxfId="685" priority="21">
      <formula>$X$54&gt;1</formula>
    </cfRule>
  </conditionalFormatting>
  <conditionalFormatting sqref="N55:S55">
    <cfRule type="expression" dxfId="684" priority="20">
      <formula>$X$55&gt;1</formula>
    </cfRule>
  </conditionalFormatting>
  <conditionalFormatting sqref="N56:S56">
    <cfRule type="expression" dxfId="683" priority="19">
      <formula>$X$56&gt;1</formula>
    </cfRule>
  </conditionalFormatting>
  <conditionalFormatting sqref="P47:Q56">
    <cfRule type="expression" dxfId="682" priority="30">
      <formula>$W$48&gt;1</formula>
    </cfRule>
    <cfRule type="expression" dxfId="681" priority="6">
      <formula>$W$48=0</formula>
    </cfRule>
  </conditionalFormatting>
  <conditionalFormatting sqref="R47:S56">
    <cfRule type="expression" dxfId="680" priority="29">
      <formula>$W$49&gt;1</formula>
    </cfRule>
    <cfRule type="expression" dxfId="679" priority="8">
      <formula>$W$49=0</formula>
    </cfRule>
  </conditionalFormatting>
  <dataValidations count="1">
    <dataValidation type="list" allowBlank="1" showInputMessage="1" showErrorMessage="1" sqref="C22:C32 N47:S56 C63:C70 C77:C84 C91:C96" xr:uid="{67F89E50-3109-4847-8400-EB905F407002}">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E9280133-FA4B-4972-B724-513B9EAD1CFB}">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4A8EF85C-988B-4412-8D44-8A37850A5704}">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EBA2-418C-4084-AFF1-5D1570CB56BF}">
  <sheetPr codeName="Sheet6">
    <tabColor rgb="FFFCD5B4"/>
  </sheetPr>
  <dimension ref="B1:AU104"/>
  <sheetViews>
    <sheetView showGridLines="0" topLeftCell="A13"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4</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678" priority="35">
      <formula>$W$22=0</formula>
    </cfRule>
    <cfRule type="expression" dxfId="677" priority="34">
      <formula>$W$22&gt;1</formula>
    </cfRule>
  </conditionalFormatting>
  <conditionalFormatting sqref="C63:C70">
    <cfRule type="expression" dxfId="676" priority="18">
      <formula>$W$63=0</formula>
    </cfRule>
  </conditionalFormatting>
  <conditionalFormatting sqref="C77:C84">
    <cfRule type="expression" dxfId="675" priority="16">
      <formula>$W$77=0</formula>
    </cfRule>
  </conditionalFormatting>
  <conditionalFormatting sqref="C91:C96">
    <cfRule type="expression" dxfId="674" priority="13">
      <formula>$W$91&gt;1</formula>
    </cfRule>
    <cfRule type="expression" dxfId="673" priority="14">
      <formula>$W$91=0</formula>
    </cfRule>
  </conditionalFormatting>
  <conditionalFormatting sqref="C7:S8">
    <cfRule type="containsBlanks" dxfId="672" priority="37">
      <formula>LEN(TRIM(C7))=0</formula>
    </cfRule>
  </conditionalFormatting>
  <conditionalFormatting sqref="C13:S19">
    <cfRule type="containsBlanks" dxfId="671" priority="38">
      <formula>LEN(TRIM(C13))=0</formula>
    </cfRule>
  </conditionalFormatting>
  <conditionalFormatting sqref="C35:S36 C39:S40 C73:S74 C87:S88 C59:S60">
    <cfRule type="containsBlanks" dxfId="670" priority="36">
      <formula>LEN(TRIM(C35))=0</formula>
    </cfRule>
  </conditionalFormatting>
  <conditionalFormatting sqref="C35:S36">
    <cfRule type="expression" dxfId="669" priority="33">
      <formula>$W$35="グレー"</formula>
    </cfRule>
    <cfRule type="expression" dxfId="668" priority="10">
      <formula>$W$26="エラー"</formula>
    </cfRule>
  </conditionalFormatting>
  <conditionalFormatting sqref="C39:S40">
    <cfRule type="expression" dxfId="667" priority="9">
      <formula>$W$32="エラー"</formula>
    </cfRule>
    <cfRule type="expression" dxfId="666" priority="32">
      <formula>$W$39="グレー"</formula>
    </cfRule>
  </conditionalFormatting>
  <conditionalFormatting sqref="C59:S60">
    <cfRule type="expression" dxfId="663" priority="2">
      <formula>$W$51="エラー"</formula>
    </cfRule>
    <cfRule type="expression" dxfId="662" priority="3">
      <formula>$W$50="エラー"</formula>
    </cfRule>
    <cfRule type="expression" dxfId="661" priority="11">
      <formula>$X$56&gt;1</formula>
    </cfRule>
    <cfRule type="expression" dxfId="660" priority="12">
      <formula>$W$59="グレー"</formula>
    </cfRule>
    <cfRule type="expression" dxfId="659" priority="1">
      <formula>$W$52="エラー"</formula>
    </cfRule>
  </conditionalFormatting>
  <conditionalFormatting sqref="C73:S74">
    <cfRule type="expression" dxfId="658" priority="17">
      <formula>$W$73="グレー"</formula>
    </cfRule>
  </conditionalFormatting>
  <conditionalFormatting sqref="C87:S88">
    <cfRule type="expression" dxfId="657" priority="15">
      <formula>$W$87="グレー"</formula>
    </cfRule>
  </conditionalFormatting>
  <conditionalFormatting sqref="N47:O56">
    <cfRule type="expression" dxfId="656" priority="31">
      <formula>$W$47&gt;1</formula>
    </cfRule>
    <cfRule type="expression" dxfId="655" priority="7">
      <formula>$W$47=0</formula>
    </cfRule>
  </conditionalFormatting>
  <conditionalFormatting sqref="N47:S47">
    <cfRule type="expression" dxfId="654" priority="28">
      <formula>$X$47&gt;1</formula>
    </cfRule>
  </conditionalFormatting>
  <conditionalFormatting sqref="N48:S48">
    <cfRule type="expression" dxfId="653" priority="27">
      <formula>$X$48&gt;1</formula>
    </cfRule>
  </conditionalFormatting>
  <conditionalFormatting sqref="N49:S49">
    <cfRule type="expression" dxfId="652" priority="26">
      <formula>$X$49&gt;1</formula>
    </cfRule>
  </conditionalFormatting>
  <conditionalFormatting sqref="N50:S50">
    <cfRule type="expression" dxfId="651" priority="25">
      <formula>$X$50&gt;1</formula>
    </cfRule>
  </conditionalFormatting>
  <conditionalFormatting sqref="N51:S51">
    <cfRule type="expression" dxfId="650" priority="24">
      <formula>$X$51&gt;1</formula>
    </cfRule>
  </conditionalFormatting>
  <conditionalFormatting sqref="N52:S52">
    <cfRule type="expression" dxfId="649" priority="23">
      <formula>$X$52&gt;1</formula>
    </cfRule>
  </conditionalFormatting>
  <conditionalFormatting sqref="N53:S53">
    <cfRule type="expression" dxfId="648" priority="22">
      <formula>$X$53&gt;1</formula>
    </cfRule>
  </conditionalFormatting>
  <conditionalFormatting sqref="N54:S54">
    <cfRule type="expression" dxfId="647" priority="21">
      <formula>$X$54&gt;1</formula>
    </cfRule>
  </conditionalFormatting>
  <conditionalFormatting sqref="N55:S55">
    <cfRule type="expression" dxfId="646" priority="20">
      <formula>$X$55&gt;1</formula>
    </cfRule>
  </conditionalFormatting>
  <conditionalFormatting sqref="N56:S56">
    <cfRule type="expression" dxfId="645" priority="19">
      <formula>$X$56&gt;1</formula>
    </cfRule>
  </conditionalFormatting>
  <conditionalFormatting sqref="P47:Q56">
    <cfRule type="expression" dxfId="644" priority="30">
      <formula>$W$48&gt;1</formula>
    </cfRule>
    <cfRule type="expression" dxfId="643" priority="6">
      <formula>$W$48=0</formula>
    </cfRule>
  </conditionalFormatting>
  <conditionalFormatting sqref="R47:S56">
    <cfRule type="expression" dxfId="642" priority="29">
      <formula>$W$49&gt;1</formula>
    </cfRule>
    <cfRule type="expression" dxfId="641" priority="8">
      <formula>$W$49=0</formula>
    </cfRule>
  </conditionalFormatting>
  <dataValidations count="1">
    <dataValidation type="list" allowBlank="1" showInputMessage="1" showErrorMessage="1" sqref="C22:C32 N47:S56 C63:C70 C77:C84 C91:C96" xr:uid="{605A7CF1-7E15-4E9A-B81C-7EB2ADB46308}">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D6ACF0B0-CBC5-42BB-BBB9-5EF2729695A3}">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32CDDC8C-04BA-44BE-8730-50355BFE0C34}">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9CDA-4BDA-4F28-9DDA-C8507A659E4B}">
  <sheetPr codeName="Sheet7">
    <tabColor rgb="FFFCD5B4"/>
  </sheetPr>
  <dimension ref="B1:AU104"/>
  <sheetViews>
    <sheetView showGridLines="0" zoomScale="85" zoomScaleNormal="85" zoomScaleSheetLayoutView="100" workbookViewId="0">
      <selection activeCell="C7" sqref="C7:S8"/>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5</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640" priority="35">
      <formula>$W$22=0</formula>
    </cfRule>
    <cfRule type="expression" dxfId="639" priority="34">
      <formula>$W$22&gt;1</formula>
    </cfRule>
  </conditionalFormatting>
  <conditionalFormatting sqref="C63:C70">
    <cfRule type="expression" dxfId="638" priority="18">
      <formula>$W$63=0</formula>
    </cfRule>
  </conditionalFormatting>
  <conditionalFormatting sqref="C77:C84">
    <cfRule type="expression" dxfId="637" priority="16">
      <formula>$W$77=0</formula>
    </cfRule>
  </conditionalFormatting>
  <conditionalFormatting sqref="C91:C96">
    <cfRule type="expression" dxfId="636" priority="13">
      <formula>$W$91&gt;1</formula>
    </cfRule>
    <cfRule type="expression" dxfId="635" priority="14">
      <formula>$W$91=0</formula>
    </cfRule>
  </conditionalFormatting>
  <conditionalFormatting sqref="C7:S8">
    <cfRule type="containsBlanks" dxfId="634" priority="37">
      <formula>LEN(TRIM(C7))=0</formula>
    </cfRule>
  </conditionalFormatting>
  <conditionalFormatting sqref="C13:S19">
    <cfRule type="containsBlanks" dxfId="633" priority="38">
      <formula>LEN(TRIM(C13))=0</formula>
    </cfRule>
  </conditionalFormatting>
  <conditionalFormatting sqref="C35:S36 C39:S40 C73:S74 C87:S88 C59:S60">
    <cfRule type="containsBlanks" dxfId="632" priority="36">
      <formula>LEN(TRIM(C35))=0</formula>
    </cfRule>
  </conditionalFormatting>
  <conditionalFormatting sqref="C35:S36">
    <cfRule type="expression" dxfId="631" priority="33">
      <formula>$W$35="グレー"</formula>
    </cfRule>
    <cfRule type="expression" dxfId="630" priority="10">
      <formula>$W$26="エラー"</formula>
    </cfRule>
  </conditionalFormatting>
  <conditionalFormatting sqref="C39:S40">
    <cfRule type="expression" dxfId="629" priority="9">
      <formula>$W$32="エラー"</formula>
    </cfRule>
    <cfRule type="expression" dxfId="628" priority="32">
      <formula>$W$39="グレー"</formula>
    </cfRule>
  </conditionalFormatting>
  <conditionalFormatting sqref="C59:S60">
    <cfRule type="expression" dxfId="625" priority="2">
      <formula>$W$51="エラー"</formula>
    </cfRule>
    <cfRule type="expression" dxfId="624" priority="3">
      <formula>$W$50="エラー"</formula>
    </cfRule>
    <cfRule type="expression" dxfId="623" priority="11">
      <formula>$X$56&gt;1</formula>
    </cfRule>
    <cfRule type="expression" dxfId="622" priority="12">
      <formula>$W$59="グレー"</formula>
    </cfRule>
    <cfRule type="expression" dxfId="621" priority="1">
      <formula>$W$52="エラー"</formula>
    </cfRule>
  </conditionalFormatting>
  <conditionalFormatting sqref="C73:S74">
    <cfRule type="expression" dxfId="620" priority="17">
      <formula>$W$73="グレー"</formula>
    </cfRule>
  </conditionalFormatting>
  <conditionalFormatting sqref="C87:S88">
    <cfRule type="expression" dxfId="619" priority="15">
      <formula>$W$87="グレー"</formula>
    </cfRule>
  </conditionalFormatting>
  <conditionalFormatting sqref="N47:O56">
    <cfRule type="expression" dxfId="618" priority="31">
      <formula>$W$47&gt;1</formula>
    </cfRule>
    <cfRule type="expression" dxfId="617" priority="7">
      <formula>$W$47=0</formula>
    </cfRule>
  </conditionalFormatting>
  <conditionalFormatting sqref="N47:S47">
    <cfRule type="expression" dxfId="616" priority="28">
      <formula>$X$47&gt;1</formula>
    </cfRule>
  </conditionalFormatting>
  <conditionalFormatting sqref="N48:S48">
    <cfRule type="expression" dxfId="615" priority="27">
      <formula>$X$48&gt;1</formula>
    </cfRule>
  </conditionalFormatting>
  <conditionalFormatting sqref="N49:S49">
    <cfRule type="expression" dxfId="614" priority="26">
      <formula>$X$49&gt;1</formula>
    </cfRule>
  </conditionalFormatting>
  <conditionalFormatting sqref="N50:S50">
    <cfRule type="expression" dxfId="613" priority="25">
      <formula>$X$50&gt;1</formula>
    </cfRule>
  </conditionalFormatting>
  <conditionalFormatting sqref="N51:S51">
    <cfRule type="expression" dxfId="612" priority="24">
      <formula>$X$51&gt;1</formula>
    </cfRule>
  </conditionalFormatting>
  <conditionalFormatting sqref="N52:S52">
    <cfRule type="expression" dxfId="611" priority="23">
      <formula>$X$52&gt;1</formula>
    </cfRule>
  </conditionalFormatting>
  <conditionalFormatting sqref="N53:S53">
    <cfRule type="expression" dxfId="610" priority="22">
      <formula>$X$53&gt;1</formula>
    </cfRule>
  </conditionalFormatting>
  <conditionalFormatting sqref="N54:S54">
    <cfRule type="expression" dxfId="609" priority="21">
      <formula>$X$54&gt;1</formula>
    </cfRule>
  </conditionalFormatting>
  <conditionalFormatting sqref="N55:S55">
    <cfRule type="expression" dxfId="608" priority="20">
      <formula>$X$55&gt;1</formula>
    </cfRule>
  </conditionalFormatting>
  <conditionalFormatting sqref="N56:S56">
    <cfRule type="expression" dxfId="607" priority="19">
      <formula>$X$56&gt;1</formula>
    </cfRule>
  </conditionalFormatting>
  <conditionalFormatting sqref="P47:Q56">
    <cfRule type="expression" dxfId="606" priority="30">
      <formula>$W$48&gt;1</formula>
    </cfRule>
    <cfRule type="expression" dxfId="605" priority="6">
      <formula>$W$48=0</formula>
    </cfRule>
  </conditionalFormatting>
  <conditionalFormatting sqref="R47:S56">
    <cfRule type="expression" dxfId="604" priority="29">
      <formula>$W$49&gt;1</formula>
    </cfRule>
    <cfRule type="expression" dxfId="603" priority="8">
      <formula>$W$49=0</formula>
    </cfRule>
  </conditionalFormatting>
  <dataValidations count="1">
    <dataValidation type="list" allowBlank="1" showInputMessage="1" showErrorMessage="1" sqref="C22:C32 N47:S56 C63:C70 C77:C84 C91:C96" xr:uid="{1084B019-DB98-4541-BDBE-B2F29D683D19}">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89B811A0-6E2E-406C-B2DD-803332EC2F0A}">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0276AF4A-A64C-432D-8782-8D6248596B32}">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944F-CA30-4081-BA69-D9420DC95715}">
  <sheetPr codeName="Sheet8">
    <tabColor rgb="FFFCD5B4"/>
  </sheetPr>
  <dimension ref="B1:AU104"/>
  <sheetViews>
    <sheetView showGridLines="0" topLeftCell="A13"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6</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602" priority="35">
      <formula>$W$22=0</formula>
    </cfRule>
    <cfRule type="expression" dxfId="601" priority="34">
      <formula>$W$22&gt;1</formula>
    </cfRule>
  </conditionalFormatting>
  <conditionalFormatting sqref="C63:C70">
    <cfRule type="expression" dxfId="600" priority="18">
      <formula>$W$63=0</formula>
    </cfRule>
  </conditionalFormatting>
  <conditionalFormatting sqref="C77:C84">
    <cfRule type="expression" dxfId="599" priority="16">
      <formula>$W$77=0</formula>
    </cfRule>
  </conditionalFormatting>
  <conditionalFormatting sqref="C91:C96">
    <cfRule type="expression" dxfId="598" priority="13">
      <formula>$W$91&gt;1</formula>
    </cfRule>
    <cfRule type="expression" dxfId="597" priority="14">
      <formula>$W$91=0</formula>
    </cfRule>
  </conditionalFormatting>
  <conditionalFormatting sqref="C7:S8">
    <cfRule type="containsBlanks" dxfId="596" priority="37">
      <formula>LEN(TRIM(C7))=0</formula>
    </cfRule>
  </conditionalFormatting>
  <conditionalFormatting sqref="C13:S19">
    <cfRule type="containsBlanks" dxfId="595" priority="38">
      <formula>LEN(TRIM(C13))=0</formula>
    </cfRule>
  </conditionalFormatting>
  <conditionalFormatting sqref="C35:S36 C39:S40 C73:S74 C87:S88 C59:S60">
    <cfRule type="containsBlanks" dxfId="594" priority="36">
      <formula>LEN(TRIM(C35))=0</formula>
    </cfRule>
  </conditionalFormatting>
  <conditionalFormatting sqref="C35:S36">
    <cfRule type="expression" dxfId="593" priority="33">
      <formula>$W$35="グレー"</formula>
    </cfRule>
    <cfRule type="expression" dxfId="592" priority="10">
      <formula>$W$26="エラー"</formula>
    </cfRule>
  </conditionalFormatting>
  <conditionalFormatting sqref="C39:S40">
    <cfRule type="expression" dxfId="591" priority="9">
      <formula>$W$32="エラー"</formula>
    </cfRule>
    <cfRule type="expression" dxfId="590" priority="32">
      <formula>$W$39="グレー"</formula>
    </cfRule>
  </conditionalFormatting>
  <conditionalFormatting sqref="C59:S60">
    <cfRule type="expression" dxfId="587" priority="2">
      <formula>$W$51="エラー"</formula>
    </cfRule>
    <cfRule type="expression" dxfId="586" priority="3">
      <formula>$W$50="エラー"</formula>
    </cfRule>
    <cfRule type="expression" dxfId="585" priority="11">
      <formula>$X$56&gt;1</formula>
    </cfRule>
    <cfRule type="expression" dxfId="584" priority="12">
      <formula>$W$59="グレー"</formula>
    </cfRule>
    <cfRule type="expression" dxfId="583" priority="1">
      <formula>$W$52="エラー"</formula>
    </cfRule>
  </conditionalFormatting>
  <conditionalFormatting sqref="C73:S74">
    <cfRule type="expression" dxfId="582" priority="17">
      <formula>$W$73="グレー"</formula>
    </cfRule>
  </conditionalFormatting>
  <conditionalFormatting sqref="C87:S88">
    <cfRule type="expression" dxfId="581" priority="15">
      <formula>$W$87="グレー"</formula>
    </cfRule>
  </conditionalFormatting>
  <conditionalFormatting sqref="N47:O56">
    <cfRule type="expression" dxfId="580" priority="31">
      <formula>$W$47&gt;1</formula>
    </cfRule>
    <cfRule type="expression" dxfId="579" priority="7">
      <formula>$W$47=0</formula>
    </cfRule>
  </conditionalFormatting>
  <conditionalFormatting sqref="N47:S47">
    <cfRule type="expression" dxfId="578" priority="28">
      <formula>$X$47&gt;1</formula>
    </cfRule>
  </conditionalFormatting>
  <conditionalFormatting sqref="N48:S48">
    <cfRule type="expression" dxfId="577" priority="27">
      <formula>$X$48&gt;1</formula>
    </cfRule>
  </conditionalFormatting>
  <conditionalFormatting sqref="N49:S49">
    <cfRule type="expression" dxfId="576" priority="26">
      <formula>$X$49&gt;1</formula>
    </cfRule>
  </conditionalFormatting>
  <conditionalFormatting sqref="N50:S50">
    <cfRule type="expression" dxfId="575" priority="25">
      <formula>$X$50&gt;1</formula>
    </cfRule>
  </conditionalFormatting>
  <conditionalFormatting sqref="N51:S51">
    <cfRule type="expression" dxfId="574" priority="24">
      <formula>$X$51&gt;1</formula>
    </cfRule>
  </conditionalFormatting>
  <conditionalFormatting sqref="N52:S52">
    <cfRule type="expression" dxfId="573" priority="23">
      <formula>$X$52&gt;1</formula>
    </cfRule>
  </conditionalFormatting>
  <conditionalFormatting sqref="N53:S53">
    <cfRule type="expression" dxfId="572" priority="22">
      <formula>$X$53&gt;1</formula>
    </cfRule>
  </conditionalFormatting>
  <conditionalFormatting sqref="N54:S54">
    <cfRule type="expression" dxfId="571" priority="21">
      <formula>$X$54&gt;1</formula>
    </cfRule>
  </conditionalFormatting>
  <conditionalFormatting sqref="N55:S55">
    <cfRule type="expression" dxfId="570" priority="20">
      <formula>$X$55&gt;1</formula>
    </cfRule>
  </conditionalFormatting>
  <conditionalFormatting sqref="N56:S56">
    <cfRule type="expression" dxfId="569" priority="19">
      <formula>$X$56&gt;1</formula>
    </cfRule>
  </conditionalFormatting>
  <conditionalFormatting sqref="P47:Q56">
    <cfRule type="expression" dxfId="568" priority="30">
      <formula>$W$48&gt;1</formula>
    </cfRule>
    <cfRule type="expression" dxfId="567" priority="6">
      <formula>$W$48=0</formula>
    </cfRule>
  </conditionalFormatting>
  <conditionalFormatting sqref="R47:S56">
    <cfRule type="expression" dxfId="566" priority="29">
      <formula>$W$49&gt;1</formula>
    </cfRule>
    <cfRule type="expression" dxfId="565" priority="8">
      <formula>$W$49=0</formula>
    </cfRule>
  </conditionalFormatting>
  <dataValidations count="1">
    <dataValidation type="list" allowBlank="1" showInputMessage="1" showErrorMessage="1" sqref="C22:C32 N47:S56 C63:C70 C77:C84 C91:C96" xr:uid="{F5836EBB-5585-4235-A0A3-66BCDB6BBF07}">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92226266-735F-488A-8DD8-F6EC3D67AC26}">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8E9264B2-B3D2-4224-BB51-B0F86FBCC35B}">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5D47-CF44-4895-B269-FF45AA965D77}">
  <sheetPr codeName="Sheet9">
    <tabColor rgb="FFFCD5B4"/>
  </sheetPr>
  <dimension ref="B1:AU104"/>
  <sheetViews>
    <sheetView showGridLines="0" zoomScale="85" zoomScaleNormal="85" zoomScaleSheetLayoutView="100" workbookViewId="0">
      <selection activeCell="C13" sqref="C13:S19"/>
    </sheetView>
  </sheetViews>
  <sheetFormatPr defaultColWidth="9" defaultRowHeight="26.1" customHeight="1"/>
  <cols>
    <col min="1" max="1" width="2.875" style="7" customWidth="1"/>
    <col min="2" max="19" width="5.625" style="7" customWidth="1"/>
    <col min="20" max="20" width="2.875" style="7" customWidth="1"/>
    <col min="21" max="21" width="9" style="7"/>
    <col min="22" max="22" width="9" style="18" hidden="1" customWidth="1"/>
    <col min="23" max="23" width="9" style="19" hidden="1" customWidth="1"/>
    <col min="24" max="24" width="9" style="82" hidden="1" customWidth="1"/>
    <col min="25" max="16384" width="9" style="7"/>
  </cols>
  <sheetData>
    <row r="1" spans="2:32" s="2" customFormat="1" ht="7.5" customHeight="1" thickBot="1">
      <c r="B1" s="1"/>
      <c r="C1" s="1"/>
      <c r="D1" s="1"/>
      <c r="E1" s="1"/>
      <c r="F1" s="1"/>
      <c r="G1" s="1"/>
      <c r="H1" s="1"/>
      <c r="I1" s="1"/>
      <c r="J1" s="1"/>
      <c r="K1" s="1"/>
      <c r="L1" s="1"/>
      <c r="M1" s="1"/>
      <c r="N1" s="1"/>
      <c r="O1" s="1"/>
      <c r="P1" s="1"/>
      <c r="Q1" s="1"/>
      <c r="R1" s="1"/>
      <c r="S1" s="1"/>
      <c r="T1" s="1"/>
      <c r="U1" s="7"/>
      <c r="V1" s="18" t="s">
        <v>0</v>
      </c>
      <c r="W1" s="19"/>
      <c r="X1" s="82"/>
      <c r="Y1" s="7"/>
      <c r="Z1" s="7"/>
      <c r="AA1" s="7"/>
      <c r="AB1" s="7"/>
      <c r="AC1" s="7"/>
      <c r="AD1" s="7"/>
      <c r="AE1" s="1"/>
    </row>
    <row r="2" spans="2:32" s="2" customFormat="1" ht="16.5" customHeight="1" thickBot="1">
      <c r="B2" s="1" t="s">
        <v>2</v>
      </c>
      <c r="C2" s="91" t="s">
        <v>224</v>
      </c>
      <c r="D2" s="7"/>
      <c r="E2" s="7"/>
      <c r="F2" s="7"/>
      <c r="G2" s="7"/>
      <c r="H2" s="7"/>
      <c r="I2" s="7"/>
      <c r="J2" s="7"/>
      <c r="K2" s="7"/>
      <c r="L2" s="7"/>
      <c r="M2" s="7"/>
      <c r="N2" s="7"/>
      <c r="O2" s="7"/>
      <c r="P2" s="7"/>
      <c r="Q2" s="7"/>
      <c r="R2" s="7"/>
      <c r="S2" s="58">
        <v>7</v>
      </c>
      <c r="T2" s="1"/>
      <c r="U2" s="7"/>
      <c r="V2" s="18" t="s">
        <v>171</v>
      </c>
      <c r="W2" s="19"/>
      <c r="X2" s="82"/>
      <c r="Y2" s="7"/>
      <c r="Z2" s="7"/>
      <c r="AA2" s="7"/>
      <c r="AB2" s="7"/>
      <c r="AC2" s="7"/>
      <c r="AD2" s="7"/>
      <c r="AE2" s="1"/>
      <c r="AF2" s="59"/>
    </row>
    <row r="3" spans="2:32" s="2" customFormat="1" ht="16.5" customHeight="1">
      <c r="B3" s="1"/>
      <c r="C3" s="8" t="s">
        <v>1</v>
      </c>
      <c r="D3" s="7" t="s">
        <v>11</v>
      </c>
      <c r="E3" s="7"/>
      <c r="F3" s="7"/>
      <c r="G3" s="7"/>
      <c r="H3" s="7"/>
      <c r="I3" s="7"/>
      <c r="J3" s="7"/>
      <c r="K3" s="7"/>
      <c r="L3" s="7"/>
      <c r="M3" s="7"/>
      <c r="N3" s="7"/>
      <c r="O3" s="7"/>
      <c r="P3" s="7"/>
      <c r="Q3" s="7"/>
      <c r="R3" s="7"/>
      <c r="S3" s="7"/>
      <c r="T3" s="1"/>
      <c r="U3" s="7"/>
      <c r="V3" s="18"/>
      <c r="W3" s="19"/>
      <c r="X3" s="82"/>
      <c r="Y3" s="7"/>
      <c r="Z3" s="7"/>
      <c r="AA3" s="7"/>
      <c r="AB3" s="7"/>
      <c r="AC3" s="7"/>
      <c r="AD3" s="7"/>
      <c r="AE3" s="1"/>
    </row>
    <row r="4" spans="2:32" s="2" customFormat="1" ht="16.5" customHeight="1">
      <c r="B4" s="1"/>
      <c r="C4" s="8" t="s">
        <v>1</v>
      </c>
      <c r="D4" s="7" t="s">
        <v>12</v>
      </c>
      <c r="E4" s="7"/>
      <c r="F4" s="7"/>
      <c r="G4" s="7"/>
      <c r="H4" s="7"/>
      <c r="I4" s="7"/>
      <c r="J4" s="7"/>
      <c r="K4" s="7"/>
      <c r="L4" s="7"/>
      <c r="M4" s="7"/>
      <c r="N4" s="7"/>
      <c r="O4" s="7"/>
      <c r="P4" s="7"/>
      <c r="Q4" s="7"/>
      <c r="R4" s="7"/>
      <c r="S4" s="7"/>
      <c r="T4" s="1"/>
      <c r="U4" s="7"/>
      <c r="V4" s="18"/>
      <c r="W4" s="19"/>
      <c r="X4" s="82"/>
      <c r="Y4" s="7"/>
      <c r="Z4" s="7"/>
      <c r="AA4" s="7"/>
      <c r="AB4" s="7"/>
      <c r="AC4" s="7"/>
      <c r="AD4" s="7"/>
      <c r="AE4" s="1"/>
    </row>
    <row r="5" spans="2:32" s="2" customFormat="1" ht="7.5" customHeight="1">
      <c r="B5" s="1"/>
      <c r="C5" s="1"/>
      <c r="D5" s="1"/>
      <c r="E5" s="1"/>
      <c r="F5" s="1"/>
      <c r="G5" s="1"/>
      <c r="H5" s="1"/>
      <c r="I5" s="1"/>
      <c r="J5" s="1"/>
      <c r="K5" s="1"/>
      <c r="L5" s="1"/>
      <c r="M5" s="1"/>
      <c r="N5" s="1"/>
      <c r="O5" s="1"/>
      <c r="P5" s="1"/>
      <c r="Q5" s="1"/>
      <c r="R5" s="1"/>
      <c r="S5" s="1"/>
      <c r="T5" s="1"/>
      <c r="U5" s="7"/>
      <c r="V5" s="18"/>
      <c r="W5" s="19"/>
      <c r="X5" s="82"/>
      <c r="Y5" s="7"/>
      <c r="Z5" s="7"/>
      <c r="AA5" s="7"/>
      <c r="AB5" s="7"/>
      <c r="AC5" s="7"/>
      <c r="AD5" s="7"/>
      <c r="AE5" s="1"/>
    </row>
    <row r="6" spans="2:32" s="2" customFormat="1" ht="16.5" customHeight="1" thickBot="1">
      <c r="C6" s="60" t="s">
        <v>3</v>
      </c>
      <c r="D6" s="7" t="s">
        <v>95</v>
      </c>
      <c r="E6" s="7"/>
      <c r="F6" s="7"/>
      <c r="G6" s="7"/>
      <c r="H6" s="7"/>
      <c r="I6" s="7"/>
      <c r="J6" s="7"/>
      <c r="K6" s="7"/>
      <c r="L6" s="7"/>
      <c r="M6" s="7"/>
      <c r="N6" s="7"/>
      <c r="O6" s="7"/>
      <c r="P6" s="7"/>
      <c r="Q6" s="7"/>
      <c r="R6" s="7"/>
      <c r="S6" s="7"/>
      <c r="T6" s="1"/>
      <c r="U6" s="7"/>
      <c r="V6" s="18"/>
      <c r="W6" s="19"/>
      <c r="X6" s="82"/>
      <c r="Y6" s="7"/>
      <c r="Z6" s="7"/>
      <c r="AA6" s="7"/>
      <c r="AB6" s="7"/>
      <c r="AC6" s="7"/>
      <c r="AD6" s="7"/>
      <c r="AE6" s="1"/>
      <c r="AF6" s="59"/>
    </row>
    <row r="7" spans="2:32" s="2" customFormat="1" ht="15.75" customHeight="1">
      <c r="C7" s="121"/>
      <c r="D7" s="122"/>
      <c r="E7" s="122"/>
      <c r="F7" s="122"/>
      <c r="G7" s="122"/>
      <c r="H7" s="122"/>
      <c r="I7" s="122"/>
      <c r="J7" s="122"/>
      <c r="K7" s="122"/>
      <c r="L7" s="122"/>
      <c r="M7" s="122"/>
      <c r="N7" s="122"/>
      <c r="O7" s="122"/>
      <c r="P7" s="122"/>
      <c r="Q7" s="122"/>
      <c r="R7" s="122"/>
      <c r="S7" s="123"/>
      <c r="V7" s="18"/>
      <c r="W7" s="80"/>
      <c r="X7" s="83"/>
    </row>
    <row r="8" spans="2:32" s="2" customFormat="1" ht="15.75" customHeight="1" thickBot="1">
      <c r="C8" s="124"/>
      <c r="D8" s="125"/>
      <c r="E8" s="125"/>
      <c r="F8" s="125"/>
      <c r="G8" s="125"/>
      <c r="H8" s="125"/>
      <c r="I8" s="125"/>
      <c r="J8" s="125"/>
      <c r="K8" s="125"/>
      <c r="L8" s="125"/>
      <c r="M8" s="125"/>
      <c r="N8" s="125"/>
      <c r="O8" s="125"/>
      <c r="P8" s="125"/>
      <c r="Q8" s="125"/>
      <c r="R8" s="125"/>
      <c r="S8" s="126"/>
      <c r="V8" s="18"/>
      <c r="W8" s="80"/>
      <c r="X8" s="83"/>
    </row>
    <row r="9" spans="2:32" ht="19.5" customHeight="1"/>
    <row r="10" spans="2:32" s="2" customFormat="1" ht="16.5" customHeight="1">
      <c r="C10" s="60" t="s">
        <v>4</v>
      </c>
      <c r="D10" s="61" t="s">
        <v>6</v>
      </c>
      <c r="E10" s="7"/>
      <c r="F10" s="7"/>
      <c r="G10" s="7"/>
      <c r="H10" s="7"/>
      <c r="I10" s="7"/>
      <c r="J10" s="7"/>
      <c r="K10" s="7"/>
      <c r="L10" s="7"/>
      <c r="M10" s="7"/>
      <c r="N10" s="7"/>
      <c r="O10" s="7"/>
      <c r="P10" s="7"/>
      <c r="Q10" s="7"/>
      <c r="R10" s="7"/>
      <c r="S10" s="7"/>
      <c r="T10" s="1"/>
      <c r="U10" s="7"/>
      <c r="V10" s="18"/>
      <c r="W10" s="19"/>
      <c r="X10" s="82"/>
      <c r="Y10" s="7"/>
      <c r="Z10" s="7"/>
      <c r="AA10" s="7"/>
      <c r="AB10" s="7"/>
      <c r="AC10" s="7"/>
      <c r="AD10" s="7"/>
      <c r="AE10" s="1"/>
      <c r="AF10" s="59"/>
    </row>
    <row r="11" spans="2:32" s="2" customFormat="1" ht="16.5" customHeight="1">
      <c r="B11" s="62"/>
      <c r="C11" s="7" t="s">
        <v>7</v>
      </c>
      <c r="E11" s="7"/>
      <c r="F11" s="7"/>
      <c r="G11" s="7"/>
      <c r="H11" s="7"/>
      <c r="I11" s="7"/>
      <c r="J11" s="7"/>
      <c r="K11" s="7"/>
      <c r="L11" s="7"/>
      <c r="M11" s="7"/>
      <c r="N11" s="7"/>
      <c r="O11" s="7"/>
      <c r="P11" s="7"/>
      <c r="Q11" s="7"/>
      <c r="R11" s="7"/>
      <c r="S11" s="7"/>
      <c r="T11" s="1"/>
      <c r="U11" s="7"/>
      <c r="V11" s="18"/>
      <c r="W11" s="19"/>
      <c r="X11" s="82"/>
      <c r="Y11" s="7"/>
      <c r="Z11" s="7"/>
      <c r="AA11" s="7"/>
      <c r="AB11" s="7"/>
      <c r="AC11" s="7"/>
      <c r="AD11" s="7"/>
      <c r="AE11" s="1"/>
      <c r="AF11" s="59"/>
    </row>
    <row r="12" spans="2:32" s="2" customFormat="1" ht="16.5" customHeight="1" thickBot="1">
      <c r="B12" s="62"/>
      <c r="C12" s="63" t="s">
        <v>5</v>
      </c>
      <c r="E12" s="7"/>
      <c r="F12" s="7"/>
      <c r="G12" s="7"/>
      <c r="H12" s="7"/>
      <c r="I12" s="7"/>
      <c r="J12" s="7"/>
      <c r="K12" s="7"/>
      <c r="L12" s="7"/>
      <c r="M12" s="7"/>
      <c r="N12" s="7"/>
      <c r="O12" s="7"/>
      <c r="P12" s="7"/>
      <c r="Q12" s="7"/>
      <c r="R12" s="7"/>
      <c r="S12" s="7"/>
      <c r="T12" s="1"/>
      <c r="U12" s="7"/>
      <c r="V12" s="18"/>
      <c r="W12" s="19"/>
      <c r="X12" s="82"/>
      <c r="Y12" s="7"/>
      <c r="Z12" s="7"/>
      <c r="AA12" s="7"/>
      <c r="AB12" s="7"/>
      <c r="AC12" s="7"/>
      <c r="AD12" s="7"/>
      <c r="AE12" s="1"/>
      <c r="AF12" s="59"/>
    </row>
    <row r="13" spans="2:32" s="2" customFormat="1" ht="19.5" customHeight="1">
      <c r="C13" s="121"/>
      <c r="D13" s="122"/>
      <c r="E13" s="122"/>
      <c r="F13" s="122"/>
      <c r="G13" s="122"/>
      <c r="H13" s="122"/>
      <c r="I13" s="122"/>
      <c r="J13" s="122"/>
      <c r="K13" s="122"/>
      <c r="L13" s="122"/>
      <c r="M13" s="122"/>
      <c r="N13" s="122"/>
      <c r="O13" s="122"/>
      <c r="P13" s="122"/>
      <c r="Q13" s="122"/>
      <c r="R13" s="122"/>
      <c r="S13" s="123"/>
      <c r="V13" s="18"/>
      <c r="W13" s="80"/>
      <c r="X13" s="83"/>
    </row>
    <row r="14" spans="2:32" s="2" customFormat="1" ht="19.5" customHeight="1">
      <c r="C14" s="140"/>
      <c r="D14" s="141"/>
      <c r="E14" s="141"/>
      <c r="F14" s="141"/>
      <c r="G14" s="141"/>
      <c r="H14" s="141"/>
      <c r="I14" s="141"/>
      <c r="J14" s="141"/>
      <c r="K14" s="141"/>
      <c r="L14" s="141"/>
      <c r="M14" s="141"/>
      <c r="N14" s="141"/>
      <c r="O14" s="141"/>
      <c r="P14" s="141"/>
      <c r="Q14" s="141"/>
      <c r="R14" s="141"/>
      <c r="S14" s="142"/>
      <c r="V14" s="18"/>
      <c r="W14" s="80"/>
      <c r="X14" s="83"/>
    </row>
    <row r="15" spans="2:32" s="2" customFormat="1" ht="19.5" customHeight="1">
      <c r="C15" s="140"/>
      <c r="D15" s="141"/>
      <c r="E15" s="141"/>
      <c r="F15" s="141"/>
      <c r="G15" s="141"/>
      <c r="H15" s="141"/>
      <c r="I15" s="141"/>
      <c r="J15" s="141"/>
      <c r="K15" s="141"/>
      <c r="L15" s="141"/>
      <c r="M15" s="141"/>
      <c r="N15" s="141"/>
      <c r="O15" s="141"/>
      <c r="P15" s="141"/>
      <c r="Q15" s="141"/>
      <c r="R15" s="141"/>
      <c r="S15" s="142"/>
      <c r="V15" s="18"/>
      <c r="W15" s="80"/>
      <c r="X15" s="83"/>
    </row>
    <row r="16" spans="2:32" s="2" customFormat="1" ht="19.5" customHeight="1">
      <c r="C16" s="140"/>
      <c r="D16" s="141"/>
      <c r="E16" s="141"/>
      <c r="F16" s="141"/>
      <c r="G16" s="141"/>
      <c r="H16" s="141"/>
      <c r="I16" s="141"/>
      <c r="J16" s="141"/>
      <c r="K16" s="141"/>
      <c r="L16" s="141"/>
      <c r="M16" s="141"/>
      <c r="N16" s="141"/>
      <c r="O16" s="141"/>
      <c r="P16" s="141"/>
      <c r="Q16" s="141"/>
      <c r="R16" s="141"/>
      <c r="S16" s="142"/>
      <c r="V16" s="18"/>
      <c r="W16" s="80"/>
      <c r="X16" s="83"/>
    </row>
    <row r="17" spans="3:47" s="2" customFormat="1" ht="19.5" customHeight="1">
      <c r="C17" s="140"/>
      <c r="D17" s="141"/>
      <c r="E17" s="141"/>
      <c r="F17" s="141"/>
      <c r="G17" s="141"/>
      <c r="H17" s="141"/>
      <c r="I17" s="141"/>
      <c r="J17" s="141"/>
      <c r="K17" s="141"/>
      <c r="L17" s="141"/>
      <c r="M17" s="141"/>
      <c r="N17" s="141"/>
      <c r="O17" s="141"/>
      <c r="P17" s="141"/>
      <c r="Q17" s="141"/>
      <c r="R17" s="141"/>
      <c r="S17" s="142"/>
      <c r="V17" s="18"/>
      <c r="W17" s="80"/>
      <c r="X17" s="83"/>
    </row>
    <row r="18" spans="3:47" s="2" customFormat="1" ht="19.5" customHeight="1">
      <c r="C18" s="140"/>
      <c r="D18" s="141"/>
      <c r="E18" s="141"/>
      <c r="F18" s="141"/>
      <c r="G18" s="141"/>
      <c r="H18" s="141"/>
      <c r="I18" s="141"/>
      <c r="J18" s="141"/>
      <c r="K18" s="141"/>
      <c r="L18" s="141"/>
      <c r="M18" s="141"/>
      <c r="N18" s="141"/>
      <c r="O18" s="141"/>
      <c r="P18" s="141"/>
      <c r="Q18" s="141"/>
      <c r="R18" s="141"/>
      <c r="S18" s="142"/>
      <c r="V18" s="18"/>
      <c r="W18" s="80"/>
      <c r="X18" s="83"/>
    </row>
    <row r="19" spans="3:47" s="2" customFormat="1" ht="19.5" customHeight="1" thickBot="1">
      <c r="C19" s="124"/>
      <c r="D19" s="125"/>
      <c r="E19" s="125"/>
      <c r="F19" s="125"/>
      <c r="G19" s="125"/>
      <c r="H19" s="125"/>
      <c r="I19" s="125"/>
      <c r="J19" s="125"/>
      <c r="K19" s="125"/>
      <c r="L19" s="125"/>
      <c r="M19" s="125"/>
      <c r="N19" s="125"/>
      <c r="O19" s="125"/>
      <c r="P19" s="125"/>
      <c r="Q19" s="125"/>
      <c r="R19" s="125"/>
      <c r="S19" s="126"/>
      <c r="V19" s="18"/>
      <c r="W19" s="80"/>
      <c r="X19" s="83"/>
    </row>
    <row r="20" spans="3:47" ht="19.5" customHeight="1"/>
    <row r="21" spans="3:47" s="2" customFormat="1" ht="16.5" customHeight="1" thickBot="1">
      <c r="C21" s="60" t="s">
        <v>8</v>
      </c>
      <c r="D21" s="7" t="s">
        <v>96</v>
      </c>
      <c r="E21" s="7"/>
      <c r="F21" s="7"/>
      <c r="G21" s="7"/>
      <c r="H21" s="7"/>
      <c r="I21" s="7"/>
      <c r="J21" s="7"/>
      <c r="K21" s="7"/>
      <c r="L21" s="7"/>
      <c r="M21" s="7"/>
      <c r="N21" s="7"/>
      <c r="O21" s="7"/>
      <c r="P21" s="7"/>
      <c r="Q21" s="7"/>
      <c r="R21" s="7"/>
      <c r="S21" s="7"/>
      <c r="T21" s="1"/>
      <c r="U21" s="7"/>
      <c r="V21" s="7"/>
      <c r="W21" s="19"/>
      <c r="X21" s="82"/>
      <c r="Y21" s="7"/>
      <c r="Z21" s="7"/>
      <c r="AA21" s="7"/>
      <c r="AB21" s="7"/>
      <c r="AC21" s="7"/>
      <c r="AD21" s="7"/>
      <c r="AE21" s="1"/>
      <c r="AF21" s="59"/>
    </row>
    <row r="22" spans="3:47" s="1" customFormat="1" ht="27.75" customHeight="1">
      <c r="C22" s="9" t="s">
        <v>212</v>
      </c>
      <c r="D22" s="64" t="s">
        <v>73</v>
      </c>
      <c r="E22" s="133" t="s">
        <v>85</v>
      </c>
      <c r="F22" s="133"/>
      <c r="G22" s="133"/>
      <c r="H22" s="133"/>
      <c r="I22" s="133"/>
      <c r="J22" s="133"/>
      <c r="K22" s="133"/>
      <c r="L22" s="133"/>
      <c r="M22" s="133"/>
      <c r="N22" s="133"/>
      <c r="O22" s="133"/>
      <c r="P22" s="133"/>
      <c r="Q22" s="133"/>
      <c r="R22" s="133"/>
      <c r="S22" s="134"/>
      <c r="T22" s="7"/>
      <c r="U22" s="7"/>
      <c r="V22" s="7"/>
      <c r="W22" s="19">
        <f>COUNTIF(C22:C32,"○")</f>
        <v>0</v>
      </c>
      <c r="X22" s="82"/>
      <c r="Y22" s="7"/>
      <c r="Z22" s="7"/>
      <c r="AA22" s="7"/>
      <c r="AB22" s="7"/>
      <c r="AC22" s="7"/>
      <c r="AD22" s="7"/>
      <c r="AE22" s="7"/>
      <c r="AF22" s="3"/>
      <c r="AG22" s="3"/>
      <c r="AH22" s="3"/>
      <c r="AI22" s="3"/>
      <c r="AJ22" s="3"/>
      <c r="AK22" s="3"/>
      <c r="AL22" s="3"/>
      <c r="AM22" s="3"/>
      <c r="AN22" s="3"/>
      <c r="AO22" s="3"/>
      <c r="AP22" s="3"/>
      <c r="AQ22" s="3"/>
      <c r="AR22" s="2"/>
      <c r="AS22" s="2"/>
      <c r="AT22" s="2"/>
      <c r="AU22" s="2"/>
    </row>
    <row r="23" spans="3:47" s="1" customFormat="1" ht="27.75" customHeight="1">
      <c r="C23" s="10" t="s">
        <v>212</v>
      </c>
      <c r="D23" s="64" t="s">
        <v>74</v>
      </c>
      <c r="E23" s="133" t="s">
        <v>86</v>
      </c>
      <c r="F23" s="133"/>
      <c r="G23" s="133"/>
      <c r="H23" s="133"/>
      <c r="I23" s="133"/>
      <c r="J23" s="133"/>
      <c r="K23" s="133"/>
      <c r="L23" s="133"/>
      <c r="M23" s="133"/>
      <c r="N23" s="133"/>
      <c r="O23" s="133"/>
      <c r="P23" s="133"/>
      <c r="Q23" s="133"/>
      <c r="R23" s="133"/>
      <c r="S23" s="134"/>
      <c r="T23" s="7"/>
      <c r="U23" s="7"/>
      <c r="V23" s="7"/>
      <c r="W23" s="19"/>
      <c r="X23" s="82"/>
      <c r="Y23" s="7"/>
      <c r="Z23" s="7"/>
      <c r="AA23" s="7"/>
      <c r="AB23" s="7"/>
      <c r="AC23" s="7"/>
      <c r="AD23" s="7"/>
      <c r="AE23" s="7"/>
      <c r="AF23" s="3"/>
      <c r="AG23" s="3"/>
      <c r="AH23" s="3"/>
      <c r="AI23" s="3"/>
      <c r="AJ23" s="3"/>
      <c r="AK23" s="3"/>
      <c r="AL23" s="3"/>
      <c r="AM23" s="3"/>
      <c r="AN23" s="3"/>
      <c r="AO23" s="3"/>
      <c r="AP23" s="3"/>
      <c r="AQ23" s="3"/>
      <c r="AR23" s="2"/>
      <c r="AS23" s="2"/>
      <c r="AT23" s="2"/>
      <c r="AU23" s="2"/>
    </row>
    <row r="24" spans="3:47" s="1" customFormat="1" ht="27.75" customHeight="1">
      <c r="C24" s="10" t="s">
        <v>212</v>
      </c>
      <c r="D24" s="64" t="s">
        <v>75</v>
      </c>
      <c r="E24" s="133" t="s">
        <v>87</v>
      </c>
      <c r="F24" s="133"/>
      <c r="G24" s="133"/>
      <c r="H24" s="133"/>
      <c r="I24" s="133"/>
      <c r="J24" s="133"/>
      <c r="K24" s="133"/>
      <c r="L24" s="133"/>
      <c r="M24" s="133"/>
      <c r="N24" s="133"/>
      <c r="O24" s="133"/>
      <c r="P24" s="133"/>
      <c r="Q24" s="133"/>
      <c r="R24" s="133"/>
      <c r="S24" s="134"/>
      <c r="T24" s="7"/>
      <c r="U24" s="7"/>
      <c r="V24" s="7"/>
      <c r="W24" s="19"/>
      <c r="X24" s="82"/>
      <c r="Y24" s="7"/>
      <c r="Z24" s="7"/>
      <c r="AA24" s="7"/>
      <c r="AB24" s="7"/>
      <c r="AC24" s="7"/>
      <c r="AD24" s="7"/>
      <c r="AE24" s="7"/>
      <c r="AF24" s="3"/>
      <c r="AG24" s="3"/>
      <c r="AH24" s="3"/>
      <c r="AI24" s="3"/>
      <c r="AJ24" s="3"/>
      <c r="AK24" s="3"/>
      <c r="AL24" s="3"/>
      <c r="AM24" s="3"/>
      <c r="AN24" s="3"/>
      <c r="AO24" s="3"/>
      <c r="AP24" s="3"/>
      <c r="AQ24" s="3"/>
      <c r="AR24" s="2"/>
      <c r="AS24" s="2"/>
      <c r="AT24" s="2"/>
      <c r="AU24" s="2"/>
    </row>
    <row r="25" spans="3:47" s="1" customFormat="1" ht="27.75" customHeight="1">
      <c r="C25" s="10" t="s">
        <v>212</v>
      </c>
      <c r="D25" s="64" t="s">
        <v>76</v>
      </c>
      <c r="E25" s="133" t="s">
        <v>94</v>
      </c>
      <c r="F25" s="133"/>
      <c r="G25" s="133"/>
      <c r="H25" s="133"/>
      <c r="I25" s="133"/>
      <c r="J25" s="133"/>
      <c r="K25" s="133"/>
      <c r="L25" s="133"/>
      <c r="M25" s="133"/>
      <c r="N25" s="133"/>
      <c r="O25" s="133"/>
      <c r="P25" s="133"/>
      <c r="Q25" s="133"/>
      <c r="R25" s="133"/>
      <c r="S25" s="134"/>
      <c r="T25" s="7"/>
      <c r="U25" s="7"/>
      <c r="V25" s="7"/>
      <c r="W25" s="19"/>
      <c r="X25" s="82"/>
      <c r="Y25" s="7"/>
      <c r="Z25" s="7"/>
      <c r="AA25" s="7"/>
      <c r="AB25" s="7"/>
      <c r="AC25" s="7"/>
      <c r="AD25" s="7"/>
      <c r="AE25" s="7"/>
      <c r="AF25" s="3"/>
      <c r="AG25" s="3"/>
      <c r="AH25" s="3"/>
      <c r="AI25" s="3"/>
      <c r="AJ25" s="3"/>
      <c r="AK25" s="3"/>
      <c r="AL25" s="3"/>
      <c r="AM25" s="3"/>
      <c r="AN25" s="3"/>
      <c r="AO25" s="3"/>
      <c r="AP25" s="3"/>
      <c r="AQ25" s="3"/>
      <c r="AR25" s="2"/>
      <c r="AS25" s="2"/>
      <c r="AT25" s="2"/>
      <c r="AU25" s="2"/>
    </row>
    <row r="26" spans="3:47" s="1" customFormat="1" ht="27.75" customHeight="1">
      <c r="C26" s="10" t="s">
        <v>212</v>
      </c>
      <c r="D26" s="64" t="s">
        <v>77</v>
      </c>
      <c r="E26" s="133" t="s">
        <v>88</v>
      </c>
      <c r="F26" s="133"/>
      <c r="G26" s="133"/>
      <c r="H26" s="133"/>
      <c r="I26" s="133"/>
      <c r="J26" s="133"/>
      <c r="K26" s="133"/>
      <c r="L26" s="133"/>
      <c r="M26" s="133"/>
      <c r="N26" s="133"/>
      <c r="O26" s="133"/>
      <c r="P26" s="133"/>
      <c r="Q26" s="133"/>
      <c r="R26" s="133"/>
      <c r="S26" s="134"/>
      <c r="T26" s="7"/>
      <c r="U26" s="7"/>
      <c r="V26" s="7"/>
      <c r="W26" s="19" t="str">
        <f>IF(AND(C26="○",W22&gt;1),"エラー","コレクト")</f>
        <v>コレクト</v>
      </c>
      <c r="X26" s="82"/>
      <c r="Y26" s="7"/>
      <c r="Z26" s="7"/>
      <c r="AA26" s="7"/>
      <c r="AB26" s="7"/>
      <c r="AC26" s="7"/>
      <c r="AD26" s="7"/>
      <c r="AE26" s="7"/>
      <c r="AF26" s="3"/>
      <c r="AG26" s="3"/>
      <c r="AH26" s="3"/>
      <c r="AI26" s="3"/>
      <c r="AJ26" s="3"/>
      <c r="AK26" s="3"/>
      <c r="AL26" s="3"/>
      <c r="AM26" s="3"/>
      <c r="AN26" s="3"/>
      <c r="AO26" s="3"/>
      <c r="AP26" s="3"/>
      <c r="AQ26" s="3"/>
      <c r="AR26" s="2"/>
      <c r="AS26" s="2"/>
      <c r="AT26" s="2"/>
      <c r="AU26" s="2"/>
    </row>
    <row r="27" spans="3:47" s="1" customFormat="1" ht="27.75" customHeight="1">
      <c r="C27" s="57"/>
      <c r="D27" s="64" t="s">
        <v>78</v>
      </c>
      <c r="E27" s="133" t="s">
        <v>89</v>
      </c>
      <c r="F27" s="133"/>
      <c r="G27" s="133"/>
      <c r="H27" s="133"/>
      <c r="I27" s="133"/>
      <c r="J27" s="133"/>
      <c r="K27" s="133"/>
      <c r="L27" s="133"/>
      <c r="M27" s="133"/>
      <c r="N27" s="133"/>
      <c r="O27" s="133"/>
      <c r="P27" s="133"/>
      <c r="Q27" s="133"/>
      <c r="R27" s="133"/>
      <c r="S27" s="134"/>
      <c r="T27" s="7"/>
      <c r="U27" s="7"/>
      <c r="V27" s="7"/>
      <c r="W27" s="19"/>
      <c r="X27" s="82"/>
      <c r="Y27" s="7"/>
      <c r="Z27" s="7"/>
      <c r="AA27" s="7"/>
      <c r="AB27" s="7"/>
      <c r="AC27" s="7"/>
      <c r="AD27" s="7"/>
      <c r="AE27" s="7"/>
      <c r="AF27" s="3"/>
      <c r="AG27" s="3"/>
      <c r="AH27" s="3"/>
      <c r="AI27" s="3"/>
      <c r="AJ27" s="3"/>
      <c r="AK27" s="3"/>
      <c r="AL27" s="3"/>
      <c r="AM27" s="3"/>
      <c r="AN27" s="3"/>
      <c r="AO27" s="3"/>
      <c r="AP27" s="3"/>
      <c r="AQ27" s="3"/>
      <c r="AR27" s="2"/>
      <c r="AS27" s="2"/>
      <c r="AT27" s="2"/>
      <c r="AU27" s="2"/>
    </row>
    <row r="28" spans="3:47" s="1" customFormat="1" ht="27.75" customHeight="1">
      <c r="C28" s="57"/>
      <c r="D28" s="64" t="s">
        <v>79</v>
      </c>
      <c r="E28" s="133" t="s">
        <v>90</v>
      </c>
      <c r="F28" s="133"/>
      <c r="G28" s="133"/>
      <c r="H28" s="133"/>
      <c r="I28" s="133"/>
      <c r="J28" s="133"/>
      <c r="K28" s="133"/>
      <c r="L28" s="133"/>
      <c r="M28" s="133"/>
      <c r="N28" s="133"/>
      <c r="O28" s="133"/>
      <c r="P28" s="133"/>
      <c r="Q28" s="133"/>
      <c r="R28" s="133"/>
      <c r="S28" s="134"/>
      <c r="T28" s="7"/>
      <c r="U28" s="7"/>
      <c r="V28" s="7"/>
      <c r="W28" s="19"/>
      <c r="X28" s="82"/>
      <c r="Y28" s="7"/>
      <c r="Z28" s="7"/>
      <c r="AA28" s="7"/>
      <c r="AB28" s="7"/>
      <c r="AC28" s="7"/>
      <c r="AD28" s="7"/>
      <c r="AE28" s="7"/>
      <c r="AF28" s="3"/>
      <c r="AG28" s="3"/>
      <c r="AH28" s="3"/>
      <c r="AI28" s="3"/>
      <c r="AJ28" s="3"/>
      <c r="AK28" s="3"/>
      <c r="AL28" s="3"/>
      <c r="AM28" s="3"/>
      <c r="AN28" s="3"/>
      <c r="AO28" s="3"/>
      <c r="AP28" s="3"/>
      <c r="AQ28" s="3"/>
      <c r="AR28" s="2"/>
      <c r="AS28" s="2"/>
      <c r="AT28" s="2"/>
      <c r="AU28" s="2"/>
    </row>
    <row r="29" spans="3:47" s="1" customFormat="1" ht="27.75" customHeight="1">
      <c r="C29" s="57"/>
      <c r="D29" s="64" t="s">
        <v>80</v>
      </c>
      <c r="E29" s="133" t="s">
        <v>91</v>
      </c>
      <c r="F29" s="133"/>
      <c r="G29" s="133"/>
      <c r="H29" s="133"/>
      <c r="I29" s="133"/>
      <c r="J29" s="133"/>
      <c r="K29" s="133"/>
      <c r="L29" s="133"/>
      <c r="M29" s="133"/>
      <c r="N29" s="133"/>
      <c r="O29" s="133"/>
      <c r="P29" s="133"/>
      <c r="Q29" s="133"/>
      <c r="R29" s="133"/>
      <c r="S29" s="134"/>
      <c r="T29" s="7"/>
      <c r="U29" s="7"/>
      <c r="V29" s="7"/>
      <c r="W29" s="19"/>
      <c r="X29" s="82"/>
      <c r="Y29" s="7"/>
      <c r="Z29" s="7"/>
      <c r="AA29" s="7"/>
      <c r="AB29" s="7"/>
      <c r="AC29" s="7"/>
      <c r="AD29" s="7"/>
      <c r="AE29" s="7"/>
      <c r="AF29" s="3"/>
      <c r="AG29" s="3"/>
      <c r="AH29" s="3"/>
      <c r="AI29" s="3"/>
      <c r="AJ29" s="3"/>
      <c r="AK29" s="3"/>
      <c r="AL29" s="3"/>
      <c r="AM29" s="3"/>
      <c r="AN29" s="3"/>
      <c r="AO29" s="3"/>
      <c r="AP29" s="3"/>
      <c r="AQ29" s="3"/>
      <c r="AR29" s="2"/>
      <c r="AS29" s="2"/>
      <c r="AT29" s="2"/>
      <c r="AU29" s="2"/>
    </row>
    <row r="30" spans="3:47" s="1" customFormat="1" ht="27.75" customHeight="1">
      <c r="C30" s="57"/>
      <c r="D30" s="64" t="s">
        <v>81</v>
      </c>
      <c r="E30" s="133" t="s">
        <v>84</v>
      </c>
      <c r="F30" s="133"/>
      <c r="G30" s="133"/>
      <c r="H30" s="133"/>
      <c r="I30" s="133"/>
      <c r="J30" s="133"/>
      <c r="K30" s="133"/>
      <c r="L30" s="133"/>
      <c r="M30" s="133"/>
      <c r="N30" s="133"/>
      <c r="O30" s="133"/>
      <c r="P30" s="133"/>
      <c r="Q30" s="133"/>
      <c r="R30" s="133"/>
      <c r="S30" s="134"/>
      <c r="T30" s="7"/>
      <c r="U30" s="7"/>
      <c r="V30" s="7"/>
      <c r="W30" s="19"/>
      <c r="X30" s="82"/>
      <c r="Y30" s="7"/>
      <c r="Z30" s="7"/>
      <c r="AA30" s="7"/>
      <c r="AB30" s="7"/>
      <c r="AC30" s="7"/>
      <c r="AD30" s="7"/>
      <c r="AE30" s="7"/>
      <c r="AF30" s="3"/>
      <c r="AG30" s="3"/>
      <c r="AH30" s="3"/>
      <c r="AI30" s="3"/>
      <c r="AJ30" s="3"/>
      <c r="AK30" s="3"/>
      <c r="AL30" s="3"/>
      <c r="AM30" s="3"/>
      <c r="AN30" s="3"/>
      <c r="AO30" s="3"/>
      <c r="AP30" s="3"/>
      <c r="AQ30" s="3"/>
      <c r="AR30" s="2"/>
      <c r="AS30" s="2"/>
      <c r="AT30" s="2"/>
      <c r="AU30" s="2"/>
    </row>
    <row r="31" spans="3:47" s="1" customFormat="1" ht="27.75" customHeight="1">
      <c r="C31" s="57"/>
      <c r="D31" s="64" t="s">
        <v>82</v>
      </c>
      <c r="E31" s="133" t="s">
        <v>92</v>
      </c>
      <c r="F31" s="133"/>
      <c r="G31" s="133"/>
      <c r="H31" s="133"/>
      <c r="I31" s="133"/>
      <c r="J31" s="133"/>
      <c r="K31" s="133"/>
      <c r="L31" s="133"/>
      <c r="M31" s="133"/>
      <c r="N31" s="133"/>
      <c r="O31" s="133"/>
      <c r="P31" s="133"/>
      <c r="Q31" s="133"/>
      <c r="R31" s="133"/>
      <c r="S31" s="134"/>
      <c r="T31" s="7"/>
      <c r="U31" s="7"/>
      <c r="V31" s="7"/>
      <c r="W31" s="19"/>
      <c r="X31" s="82"/>
      <c r="Y31" s="7"/>
      <c r="Z31" s="7"/>
      <c r="AA31" s="7"/>
      <c r="AB31" s="7"/>
      <c r="AC31" s="7"/>
      <c r="AD31" s="7"/>
      <c r="AE31" s="7"/>
      <c r="AF31" s="3"/>
      <c r="AG31" s="3"/>
      <c r="AH31" s="3"/>
      <c r="AI31" s="3"/>
      <c r="AJ31" s="3"/>
      <c r="AK31" s="3"/>
      <c r="AL31" s="3"/>
      <c r="AM31" s="3"/>
      <c r="AN31" s="3"/>
      <c r="AO31" s="3"/>
      <c r="AP31" s="3"/>
      <c r="AQ31" s="3"/>
      <c r="AR31" s="2"/>
      <c r="AS31" s="2"/>
      <c r="AT31" s="2"/>
      <c r="AU31" s="2"/>
    </row>
    <row r="32" spans="3:47" s="1" customFormat="1" ht="27.75" customHeight="1" thickBot="1">
      <c r="C32" s="11"/>
      <c r="D32" s="64" t="s">
        <v>83</v>
      </c>
      <c r="E32" s="133" t="s">
        <v>93</v>
      </c>
      <c r="F32" s="133"/>
      <c r="G32" s="133"/>
      <c r="H32" s="133"/>
      <c r="I32" s="133"/>
      <c r="J32" s="133"/>
      <c r="K32" s="133"/>
      <c r="L32" s="133"/>
      <c r="M32" s="133"/>
      <c r="N32" s="133"/>
      <c r="O32" s="133"/>
      <c r="P32" s="133"/>
      <c r="Q32" s="133"/>
      <c r="R32" s="133"/>
      <c r="S32" s="134"/>
      <c r="V32" s="7"/>
      <c r="W32" s="19" t="str">
        <f>IF(AND(C32="○",W22&gt;1),"エラー","コレクト")</f>
        <v>コレクト</v>
      </c>
      <c r="X32" s="86"/>
      <c r="AF32" s="2"/>
      <c r="AG32" s="2"/>
      <c r="AH32" s="2"/>
      <c r="AI32" s="2"/>
      <c r="AJ32" s="2"/>
      <c r="AK32" s="2"/>
      <c r="AL32" s="2"/>
      <c r="AM32" s="2"/>
      <c r="AN32" s="2"/>
      <c r="AO32" s="2"/>
      <c r="AP32" s="2"/>
      <c r="AQ32" s="2"/>
      <c r="AR32" s="2"/>
      <c r="AS32" s="2"/>
      <c r="AT32" s="2"/>
      <c r="AU32" s="2"/>
    </row>
    <row r="33" spans="2:47" s="2" customFormat="1" ht="7.5" customHeight="1">
      <c r="V33" s="7"/>
      <c r="W33" s="80"/>
      <c r="X33" s="83"/>
    </row>
    <row r="34" spans="2:47" s="2" customFormat="1" ht="16.5" customHeight="1" thickBot="1">
      <c r="B34" s="1"/>
      <c r="C34" s="1" t="s">
        <v>71</v>
      </c>
      <c r="D34" s="7"/>
      <c r="E34" s="7"/>
      <c r="F34" s="7"/>
      <c r="G34" s="7"/>
      <c r="H34" s="7"/>
      <c r="I34" s="7"/>
      <c r="J34" s="7"/>
      <c r="K34" s="7"/>
      <c r="L34" s="7"/>
      <c r="M34" s="7"/>
      <c r="N34" s="7"/>
      <c r="O34" s="7"/>
      <c r="P34" s="7"/>
      <c r="Q34" s="7"/>
      <c r="R34" s="7"/>
      <c r="S34" s="7"/>
      <c r="T34" s="1"/>
      <c r="U34" s="7"/>
      <c r="V34" s="7"/>
      <c r="W34" s="19"/>
      <c r="X34" s="82"/>
      <c r="Y34" s="7"/>
      <c r="Z34" s="7"/>
      <c r="AA34" s="7"/>
      <c r="AB34" s="7"/>
      <c r="AC34" s="7"/>
      <c r="AD34" s="7"/>
      <c r="AE34" s="1"/>
    </row>
    <row r="35" spans="2:47" s="2" customFormat="1" ht="15.75" customHeight="1">
      <c r="C35" s="121"/>
      <c r="D35" s="122"/>
      <c r="E35" s="122"/>
      <c r="F35" s="122"/>
      <c r="G35" s="122"/>
      <c r="H35" s="122"/>
      <c r="I35" s="122"/>
      <c r="J35" s="122"/>
      <c r="K35" s="122"/>
      <c r="L35" s="122"/>
      <c r="M35" s="122"/>
      <c r="N35" s="122"/>
      <c r="O35" s="122"/>
      <c r="P35" s="122"/>
      <c r="Q35" s="122"/>
      <c r="R35" s="122"/>
      <c r="S35" s="123"/>
      <c r="V35" s="7"/>
      <c r="W35" s="80" t="str">
        <f>IF(C26="○","変化なし","グレー")</f>
        <v>グレー</v>
      </c>
      <c r="X35" s="83"/>
    </row>
    <row r="36" spans="2:47" s="2" customFormat="1" ht="15.75" customHeight="1" thickBot="1">
      <c r="C36" s="124"/>
      <c r="D36" s="125"/>
      <c r="E36" s="125"/>
      <c r="F36" s="125"/>
      <c r="G36" s="125"/>
      <c r="H36" s="125"/>
      <c r="I36" s="125"/>
      <c r="J36" s="125"/>
      <c r="K36" s="125"/>
      <c r="L36" s="125"/>
      <c r="M36" s="125"/>
      <c r="N36" s="125"/>
      <c r="O36" s="125"/>
      <c r="P36" s="125"/>
      <c r="Q36" s="125"/>
      <c r="R36" s="125"/>
      <c r="S36" s="126"/>
      <c r="V36" s="7"/>
      <c r="W36" s="80"/>
      <c r="X36" s="83"/>
    </row>
    <row r="37" spans="2:47" s="2" customFormat="1" ht="7.5" customHeight="1">
      <c r="V37" s="7"/>
      <c r="W37" s="80"/>
      <c r="X37" s="83"/>
    </row>
    <row r="38" spans="2:47" s="2" customFormat="1" ht="16.5" customHeight="1" thickBot="1">
      <c r="B38" s="1"/>
      <c r="C38" s="1" t="s">
        <v>72</v>
      </c>
      <c r="D38" s="7"/>
      <c r="E38" s="7"/>
      <c r="F38" s="7"/>
      <c r="G38" s="7"/>
      <c r="H38" s="7"/>
      <c r="I38" s="7"/>
      <c r="J38" s="7"/>
      <c r="K38" s="7"/>
      <c r="L38" s="7"/>
      <c r="M38" s="7"/>
      <c r="N38" s="7"/>
      <c r="O38" s="7"/>
      <c r="P38" s="7"/>
      <c r="Q38" s="7"/>
      <c r="R38" s="7"/>
      <c r="S38" s="7"/>
      <c r="T38" s="1"/>
      <c r="U38" s="7"/>
      <c r="V38" s="7"/>
      <c r="W38" s="19"/>
      <c r="X38" s="82"/>
      <c r="Y38" s="7"/>
      <c r="Z38" s="7"/>
      <c r="AA38" s="7"/>
      <c r="AB38" s="7"/>
      <c r="AC38" s="7"/>
      <c r="AD38" s="7"/>
      <c r="AE38" s="1"/>
    </row>
    <row r="39" spans="2:47" s="2" customFormat="1" ht="15.75" customHeight="1">
      <c r="C39" s="121"/>
      <c r="D39" s="122"/>
      <c r="E39" s="122"/>
      <c r="F39" s="122"/>
      <c r="G39" s="122"/>
      <c r="H39" s="122"/>
      <c r="I39" s="122"/>
      <c r="J39" s="122"/>
      <c r="K39" s="122"/>
      <c r="L39" s="122"/>
      <c r="M39" s="122"/>
      <c r="N39" s="122"/>
      <c r="O39" s="122"/>
      <c r="P39" s="122"/>
      <c r="Q39" s="122"/>
      <c r="R39" s="122"/>
      <c r="S39" s="123"/>
      <c r="V39" s="7"/>
      <c r="W39" s="80" t="str">
        <f>IF(C32="○","変化なし","グレー")</f>
        <v>グレー</v>
      </c>
      <c r="X39" s="83"/>
    </row>
    <row r="40" spans="2:47" s="2" customFormat="1" ht="15.75" customHeight="1" thickBot="1">
      <c r="C40" s="124"/>
      <c r="D40" s="125"/>
      <c r="E40" s="125"/>
      <c r="F40" s="125"/>
      <c r="G40" s="125"/>
      <c r="H40" s="125"/>
      <c r="I40" s="125"/>
      <c r="J40" s="125"/>
      <c r="K40" s="125"/>
      <c r="L40" s="125"/>
      <c r="M40" s="125"/>
      <c r="N40" s="125"/>
      <c r="O40" s="125"/>
      <c r="P40" s="125"/>
      <c r="Q40" s="125"/>
      <c r="R40" s="125"/>
      <c r="S40" s="126"/>
      <c r="V40" s="7"/>
      <c r="W40" s="80"/>
      <c r="X40" s="83"/>
    </row>
    <row r="41" spans="2:47" s="1" customFormat="1" ht="7.5" customHeight="1">
      <c r="V41" s="7"/>
      <c r="W41" s="81"/>
      <c r="X41" s="86"/>
      <c r="AF41" s="2"/>
      <c r="AG41" s="2"/>
      <c r="AH41" s="2"/>
      <c r="AI41" s="2"/>
      <c r="AJ41" s="2"/>
      <c r="AK41" s="2"/>
      <c r="AL41" s="2"/>
      <c r="AM41" s="2"/>
      <c r="AN41" s="2"/>
      <c r="AO41" s="2"/>
      <c r="AP41" s="2"/>
      <c r="AQ41" s="2"/>
      <c r="AR41" s="2"/>
      <c r="AS41" s="2"/>
      <c r="AT41" s="2"/>
      <c r="AU41" s="2"/>
    </row>
    <row r="42" spans="2:47" s="2" customFormat="1" ht="16.5" customHeight="1">
      <c r="B42" s="1"/>
      <c r="C42" s="8" t="s">
        <v>1</v>
      </c>
      <c r="D42" s="7" t="s">
        <v>9</v>
      </c>
      <c r="E42" s="7"/>
      <c r="F42" s="7"/>
      <c r="G42" s="7"/>
      <c r="H42" s="7"/>
      <c r="I42" s="7"/>
      <c r="J42" s="7"/>
      <c r="K42" s="7"/>
      <c r="L42" s="7"/>
      <c r="M42" s="7"/>
      <c r="N42" s="7"/>
      <c r="O42" s="7"/>
      <c r="P42" s="7"/>
      <c r="Q42" s="7"/>
      <c r="R42" s="7"/>
      <c r="S42" s="7"/>
      <c r="T42" s="1"/>
      <c r="U42" s="7"/>
      <c r="V42" s="7"/>
      <c r="W42" s="19"/>
      <c r="X42" s="82"/>
      <c r="Y42" s="7"/>
      <c r="Z42" s="7"/>
      <c r="AA42" s="7"/>
      <c r="AB42" s="7"/>
      <c r="AC42" s="7"/>
      <c r="AD42" s="7"/>
      <c r="AE42" s="1"/>
    </row>
    <row r="43" spans="2:47" s="2" customFormat="1" ht="16.5" customHeight="1">
      <c r="B43" s="1"/>
      <c r="C43" s="8" t="s">
        <v>1</v>
      </c>
      <c r="D43" s="7" t="s">
        <v>10</v>
      </c>
      <c r="E43" s="7"/>
      <c r="F43" s="7"/>
      <c r="G43" s="7"/>
      <c r="H43" s="7"/>
      <c r="I43" s="7"/>
      <c r="J43" s="7"/>
      <c r="K43" s="7"/>
      <c r="L43" s="7"/>
      <c r="M43" s="7"/>
      <c r="N43" s="7"/>
      <c r="O43" s="7"/>
      <c r="P43" s="7"/>
      <c r="Q43" s="7"/>
      <c r="R43" s="7"/>
      <c r="S43" s="7"/>
      <c r="T43" s="1"/>
      <c r="U43" s="7"/>
      <c r="V43" s="7"/>
      <c r="W43" s="19"/>
      <c r="X43" s="82"/>
      <c r="Y43" s="7"/>
      <c r="Z43" s="7"/>
      <c r="AA43" s="7"/>
      <c r="AB43" s="7"/>
      <c r="AC43" s="7"/>
      <c r="AD43" s="7"/>
      <c r="AE43" s="1"/>
    </row>
    <row r="44" spans="2:47" ht="19.5" customHeight="1">
      <c r="V44" s="7"/>
    </row>
    <row r="45" spans="2:47" s="2" customFormat="1" ht="16.5" customHeight="1">
      <c r="C45" s="60" t="s">
        <v>13</v>
      </c>
      <c r="D45" s="7" t="s">
        <v>97</v>
      </c>
      <c r="E45" s="7"/>
      <c r="F45" s="7"/>
      <c r="G45" s="7"/>
      <c r="H45" s="7"/>
      <c r="I45" s="7"/>
      <c r="J45" s="7"/>
      <c r="K45" s="7"/>
      <c r="L45" s="7"/>
      <c r="M45" s="7"/>
      <c r="N45" s="7"/>
      <c r="O45" s="7"/>
      <c r="P45" s="7"/>
      <c r="Q45" s="7"/>
      <c r="R45" s="7"/>
      <c r="S45" s="7"/>
      <c r="T45" s="1"/>
      <c r="U45" s="7"/>
      <c r="V45" s="7"/>
      <c r="W45" s="19"/>
      <c r="X45" s="82"/>
      <c r="Y45" s="7"/>
      <c r="Z45" s="7"/>
      <c r="AA45" s="7"/>
      <c r="AB45" s="7"/>
      <c r="AC45" s="7"/>
      <c r="AD45" s="7"/>
      <c r="AE45" s="1"/>
      <c r="AF45" s="59"/>
    </row>
    <row r="46" spans="2:47" s="2" customFormat="1" ht="31.5" customHeight="1" thickBot="1">
      <c r="C46" s="135"/>
      <c r="D46" s="136"/>
      <c r="E46" s="136"/>
      <c r="F46" s="136"/>
      <c r="G46" s="136"/>
      <c r="H46" s="136"/>
      <c r="I46" s="136"/>
      <c r="J46" s="136"/>
      <c r="K46" s="136"/>
      <c r="L46" s="136"/>
      <c r="M46" s="137"/>
      <c r="N46" s="138" t="s">
        <v>14</v>
      </c>
      <c r="O46" s="139"/>
      <c r="P46" s="138" t="s">
        <v>15</v>
      </c>
      <c r="Q46" s="139"/>
      <c r="R46" s="138" t="s">
        <v>16</v>
      </c>
      <c r="S46" s="139"/>
      <c r="V46" s="7"/>
      <c r="W46" s="80"/>
      <c r="X46" s="83"/>
    </row>
    <row r="47" spans="2:47" s="2" customFormat="1" ht="19.5" customHeight="1">
      <c r="C47" s="65" t="s">
        <v>28</v>
      </c>
      <c r="D47" s="66" t="s">
        <v>17</v>
      </c>
      <c r="E47" s="66"/>
      <c r="F47" s="66"/>
      <c r="G47" s="66"/>
      <c r="H47" s="66"/>
      <c r="I47" s="66"/>
      <c r="J47" s="66"/>
      <c r="K47" s="66"/>
      <c r="L47" s="66"/>
      <c r="M47" s="66"/>
      <c r="N47" s="131" t="s">
        <v>212</v>
      </c>
      <c r="O47" s="132"/>
      <c r="P47" s="131"/>
      <c r="Q47" s="132"/>
      <c r="R47" s="131" t="s">
        <v>212</v>
      </c>
      <c r="S47" s="132"/>
      <c r="V47" s="7"/>
      <c r="W47" s="80">
        <f>COUNTIF(N47:O56,"○")</f>
        <v>0</v>
      </c>
      <c r="X47" s="83">
        <f>COUNTIF($N47:S47,"○")</f>
        <v>0</v>
      </c>
    </row>
    <row r="48" spans="2:47" s="2" customFormat="1" ht="19.5" customHeight="1">
      <c r="C48" s="65" t="s">
        <v>30</v>
      </c>
      <c r="D48" s="66" t="s">
        <v>18</v>
      </c>
      <c r="E48" s="66"/>
      <c r="F48" s="66"/>
      <c r="G48" s="66"/>
      <c r="H48" s="66"/>
      <c r="I48" s="66"/>
      <c r="J48" s="66"/>
      <c r="K48" s="66"/>
      <c r="L48" s="66"/>
      <c r="M48" s="66"/>
      <c r="N48" s="127"/>
      <c r="O48" s="128"/>
      <c r="P48" s="127" t="s">
        <v>212</v>
      </c>
      <c r="Q48" s="128"/>
      <c r="R48" s="127"/>
      <c r="S48" s="128"/>
      <c r="V48" s="7"/>
      <c r="W48" s="80">
        <f>COUNTIF(P47:Q56,"○")</f>
        <v>0</v>
      </c>
      <c r="X48" s="83">
        <f>COUNTIF($N48:S48,"○")</f>
        <v>0</v>
      </c>
    </row>
    <row r="49" spans="2:32" s="2" customFormat="1" ht="19.5" customHeight="1">
      <c r="C49" s="65" t="s">
        <v>32</v>
      </c>
      <c r="D49" s="66" t="s">
        <v>19</v>
      </c>
      <c r="E49" s="66"/>
      <c r="F49" s="66"/>
      <c r="G49" s="66"/>
      <c r="H49" s="66"/>
      <c r="I49" s="66"/>
      <c r="J49" s="66"/>
      <c r="K49" s="66"/>
      <c r="L49" s="66"/>
      <c r="M49" s="66"/>
      <c r="N49" s="127" t="s">
        <v>212</v>
      </c>
      <c r="O49" s="128"/>
      <c r="P49" s="127"/>
      <c r="Q49" s="128"/>
      <c r="R49" s="127"/>
      <c r="S49" s="128"/>
      <c r="V49" s="7"/>
      <c r="W49" s="80">
        <f>COUNTIF(R47:S56,"○")</f>
        <v>0</v>
      </c>
      <c r="X49" s="83">
        <f>COUNTIF($N49:S49,"○")</f>
        <v>0</v>
      </c>
    </row>
    <row r="50" spans="2:32" s="2" customFormat="1" ht="19.5" customHeight="1">
      <c r="C50" s="65" t="s">
        <v>34</v>
      </c>
      <c r="D50" s="66" t="s">
        <v>20</v>
      </c>
      <c r="E50" s="66"/>
      <c r="F50" s="66"/>
      <c r="G50" s="66"/>
      <c r="H50" s="66"/>
      <c r="I50" s="66"/>
      <c r="J50" s="66"/>
      <c r="K50" s="66"/>
      <c r="L50" s="66"/>
      <c r="M50" s="66"/>
      <c r="N50" s="127"/>
      <c r="O50" s="128"/>
      <c r="P50" s="127"/>
      <c r="Q50" s="128"/>
      <c r="R50" s="127"/>
      <c r="S50" s="128"/>
      <c r="V50" s="7"/>
      <c r="W50" s="80" t="str">
        <f>IF(AND(N56="○",W47&gt;1),"エラー","コレクト")</f>
        <v>コレクト</v>
      </c>
      <c r="X50" s="83">
        <f>COUNTIF($N50:S50,"○")</f>
        <v>0</v>
      </c>
    </row>
    <row r="51" spans="2:32" s="2" customFormat="1" ht="19.5" customHeight="1">
      <c r="C51" s="65" t="s">
        <v>36</v>
      </c>
      <c r="D51" s="66" t="s">
        <v>21</v>
      </c>
      <c r="E51" s="66"/>
      <c r="F51" s="66"/>
      <c r="G51" s="66"/>
      <c r="H51" s="66"/>
      <c r="I51" s="66"/>
      <c r="J51" s="66"/>
      <c r="K51" s="66"/>
      <c r="L51" s="66"/>
      <c r="M51" s="66"/>
      <c r="N51" s="127"/>
      <c r="O51" s="128"/>
      <c r="P51" s="127"/>
      <c r="Q51" s="128"/>
      <c r="R51" s="127"/>
      <c r="S51" s="128"/>
      <c r="V51" s="18"/>
      <c r="W51" s="80" t="str">
        <f>IF(AND(P56="○",W48&gt;1),"エラー","コレクト")</f>
        <v>コレクト</v>
      </c>
      <c r="X51" s="83">
        <f>COUNTIF($N51:S51,"○")</f>
        <v>0</v>
      </c>
    </row>
    <row r="52" spans="2:32" s="2" customFormat="1" ht="19.5" customHeight="1">
      <c r="C52" s="65" t="s">
        <v>38</v>
      </c>
      <c r="D52" s="66" t="s">
        <v>22</v>
      </c>
      <c r="E52" s="66"/>
      <c r="F52" s="66"/>
      <c r="G52" s="66"/>
      <c r="H52" s="66"/>
      <c r="I52" s="66"/>
      <c r="J52" s="66"/>
      <c r="K52" s="66"/>
      <c r="L52" s="66"/>
      <c r="M52" s="66"/>
      <c r="N52" s="127"/>
      <c r="O52" s="128"/>
      <c r="P52" s="127"/>
      <c r="Q52" s="128"/>
      <c r="R52" s="127"/>
      <c r="S52" s="128"/>
      <c r="V52" s="18"/>
      <c r="W52" s="80" t="str">
        <f>IF(AND(R56="○",W49&gt;1),"エラー","コレクト")</f>
        <v>コレクト</v>
      </c>
      <c r="X52" s="83">
        <f>COUNTIF($N52:S52,"○")</f>
        <v>0</v>
      </c>
    </row>
    <row r="53" spans="2:32" s="2" customFormat="1" ht="19.5" customHeight="1">
      <c r="C53" s="65" t="s">
        <v>40</v>
      </c>
      <c r="D53" s="66" t="s">
        <v>23</v>
      </c>
      <c r="E53" s="66"/>
      <c r="F53" s="66"/>
      <c r="G53" s="66"/>
      <c r="H53" s="66"/>
      <c r="I53" s="66"/>
      <c r="J53" s="66"/>
      <c r="K53" s="66"/>
      <c r="L53" s="66"/>
      <c r="M53" s="66"/>
      <c r="N53" s="127" t="s">
        <v>212</v>
      </c>
      <c r="O53" s="128"/>
      <c r="P53" s="127" t="s">
        <v>212</v>
      </c>
      <c r="Q53" s="128"/>
      <c r="R53" s="127"/>
      <c r="S53" s="128"/>
      <c r="V53" s="18"/>
      <c r="W53" s="80"/>
      <c r="X53" s="83">
        <f>COUNTIF($N53:S53,"○")</f>
        <v>0</v>
      </c>
    </row>
    <row r="54" spans="2:32" s="2" customFormat="1" ht="19.5" customHeight="1">
      <c r="C54" s="65" t="s">
        <v>42</v>
      </c>
      <c r="D54" s="66" t="s">
        <v>24</v>
      </c>
      <c r="E54" s="66"/>
      <c r="F54" s="66"/>
      <c r="G54" s="66"/>
      <c r="H54" s="66"/>
      <c r="I54" s="66"/>
      <c r="J54" s="66"/>
      <c r="K54" s="66"/>
      <c r="L54" s="66"/>
      <c r="M54" s="66"/>
      <c r="N54" s="127"/>
      <c r="O54" s="128"/>
      <c r="P54" s="127"/>
      <c r="Q54" s="128"/>
      <c r="R54" s="127"/>
      <c r="S54" s="128"/>
      <c r="V54" s="18"/>
      <c r="W54" s="80"/>
      <c r="X54" s="83">
        <f>COUNTIF($N54:S54,"○")</f>
        <v>0</v>
      </c>
    </row>
    <row r="55" spans="2:32" s="2" customFormat="1" ht="19.5" customHeight="1">
      <c r="C55" s="65" t="s">
        <v>43</v>
      </c>
      <c r="D55" s="66" t="s">
        <v>25</v>
      </c>
      <c r="E55" s="66"/>
      <c r="F55" s="66"/>
      <c r="G55" s="66"/>
      <c r="H55" s="66"/>
      <c r="I55" s="66"/>
      <c r="J55" s="66"/>
      <c r="K55" s="66"/>
      <c r="L55" s="66"/>
      <c r="M55" s="66"/>
      <c r="N55" s="127"/>
      <c r="O55" s="128"/>
      <c r="P55" s="127"/>
      <c r="Q55" s="128"/>
      <c r="R55" s="127"/>
      <c r="S55" s="128"/>
      <c r="V55" s="18"/>
      <c r="W55" s="80"/>
      <c r="X55" s="83">
        <f>COUNTIF($N55:S55,"○")</f>
        <v>0</v>
      </c>
    </row>
    <row r="56" spans="2:32" s="2" customFormat="1" ht="19.5" customHeight="1" thickBot="1">
      <c r="C56" s="65" t="s">
        <v>44</v>
      </c>
      <c r="D56" s="66" t="s">
        <v>26</v>
      </c>
      <c r="E56" s="66"/>
      <c r="F56" s="66"/>
      <c r="G56" s="66"/>
      <c r="H56" s="66"/>
      <c r="I56" s="66"/>
      <c r="J56" s="66"/>
      <c r="K56" s="66"/>
      <c r="L56" s="66"/>
      <c r="M56" s="66"/>
      <c r="N56" s="129" t="s">
        <v>212</v>
      </c>
      <c r="O56" s="130"/>
      <c r="P56" s="129" t="s">
        <v>212</v>
      </c>
      <c r="Q56" s="130"/>
      <c r="R56" s="129"/>
      <c r="S56" s="130"/>
      <c r="V56" s="18"/>
      <c r="W56" s="80"/>
      <c r="X56" s="83">
        <f>COUNTIF($N56:S56,"○")</f>
        <v>0</v>
      </c>
    </row>
    <row r="57" spans="2:32" s="2" customFormat="1" ht="7.5" customHeight="1">
      <c r="V57" s="18"/>
      <c r="W57" s="80"/>
      <c r="X57" s="83"/>
    </row>
    <row r="58" spans="2:32" s="2" customFormat="1" ht="16.5" customHeight="1" thickBot="1">
      <c r="B58" s="1"/>
      <c r="C58" s="1" t="s">
        <v>70</v>
      </c>
      <c r="D58" s="7"/>
      <c r="E58" s="7"/>
      <c r="F58" s="7"/>
      <c r="G58" s="7"/>
      <c r="H58" s="7"/>
      <c r="I58" s="7"/>
      <c r="J58" s="7"/>
      <c r="K58" s="7"/>
      <c r="L58" s="7"/>
      <c r="M58" s="7"/>
      <c r="N58" s="7"/>
      <c r="O58" s="7"/>
      <c r="P58" s="7"/>
      <c r="Q58" s="7"/>
      <c r="R58" s="7"/>
      <c r="S58" s="7"/>
      <c r="T58" s="1"/>
      <c r="U58" s="7"/>
      <c r="V58" s="18"/>
      <c r="W58" s="19"/>
      <c r="X58" s="82"/>
      <c r="Y58" s="7"/>
      <c r="Z58" s="7"/>
      <c r="AA58" s="7"/>
      <c r="AB58" s="7"/>
      <c r="AC58" s="7"/>
      <c r="AD58" s="7"/>
      <c r="AE58" s="1"/>
    </row>
    <row r="59" spans="2:32" s="2" customFormat="1" ht="15.75" customHeight="1">
      <c r="C59" s="121"/>
      <c r="D59" s="122"/>
      <c r="E59" s="122"/>
      <c r="F59" s="122"/>
      <c r="G59" s="122"/>
      <c r="H59" s="122"/>
      <c r="I59" s="122"/>
      <c r="J59" s="122"/>
      <c r="K59" s="122"/>
      <c r="L59" s="122"/>
      <c r="M59" s="122"/>
      <c r="N59" s="122"/>
      <c r="O59" s="122"/>
      <c r="P59" s="122"/>
      <c r="Q59" s="122"/>
      <c r="R59" s="122"/>
      <c r="S59" s="123"/>
      <c r="V59" s="18"/>
      <c r="W59" s="80" t="str">
        <f>IF(OR(N56="○",P56="○",R56="○"),"変化なし","グレー")</f>
        <v>グレー</v>
      </c>
      <c r="X59" s="83"/>
    </row>
    <row r="60" spans="2:32" s="2" customFormat="1" ht="15.75" customHeight="1" thickBot="1">
      <c r="C60" s="124"/>
      <c r="D60" s="125"/>
      <c r="E60" s="125"/>
      <c r="F60" s="125"/>
      <c r="G60" s="125"/>
      <c r="H60" s="125"/>
      <c r="I60" s="125"/>
      <c r="J60" s="125"/>
      <c r="K60" s="125"/>
      <c r="L60" s="125"/>
      <c r="M60" s="125"/>
      <c r="N60" s="125"/>
      <c r="O60" s="125"/>
      <c r="P60" s="125"/>
      <c r="Q60" s="125"/>
      <c r="R60" s="125"/>
      <c r="S60" s="126"/>
      <c r="V60" s="18"/>
      <c r="W60" s="80"/>
      <c r="X60" s="83"/>
    </row>
    <row r="61" spans="2:32" ht="19.5" customHeight="1">
      <c r="W61" s="80"/>
    </row>
    <row r="62" spans="2:32" s="2" customFormat="1" ht="16.5" customHeight="1" thickBot="1">
      <c r="C62" s="60" t="s">
        <v>53</v>
      </c>
      <c r="D62" s="7" t="s">
        <v>98</v>
      </c>
      <c r="E62" s="7"/>
      <c r="F62" s="7"/>
      <c r="G62" s="7"/>
      <c r="H62" s="7"/>
      <c r="I62" s="7"/>
      <c r="J62" s="7"/>
      <c r="K62" s="7"/>
      <c r="L62" s="7"/>
      <c r="M62" s="7"/>
      <c r="N62" s="7"/>
      <c r="O62" s="7"/>
      <c r="P62" s="7"/>
      <c r="Q62" s="7"/>
      <c r="R62" s="7"/>
      <c r="S62" s="7"/>
      <c r="T62" s="1"/>
      <c r="U62" s="7"/>
      <c r="V62" s="18"/>
      <c r="W62" s="19"/>
      <c r="X62" s="82"/>
      <c r="Y62" s="7"/>
      <c r="Z62" s="7"/>
      <c r="AA62" s="7"/>
      <c r="AB62" s="7"/>
      <c r="AC62" s="7"/>
      <c r="AD62" s="7"/>
      <c r="AE62" s="1"/>
      <c r="AF62" s="59"/>
    </row>
    <row r="63" spans="2:32" s="2" customFormat="1" ht="19.5" customHeight="1">
      <c r="C63" s="12"/>
      <c r="D63" s="67" t="s">
        <v>27</v>
      </c>
      <c r="E63" s="68" t="s">
        <v>45</v>
      </c>
      <c r="F63" s="68"/>
      <c r="G63" s="68"/>
      <c r="H63" s="68"/>
      <c r="I63" s="68"/>
      <c r="J63" s="68"/>
      <c r="K63" s="68"/>
      <c r="L63" s="68"/>
      <c r="M63" s="68"/>
      <c r="N63" s="68"/>
      <c r="O63" s="68"/>
      <c r="P63" s="68"/>
      <c r="Q63" s="68"/>
      <c r="R63" s="68"/>
      <c r="S63" s="69"/>
      <c r="V63" s="18"/>
      <c r="W63" s="80">
        <f>COUNTIF(C63:C70,"○")</f>
        <v>0</v>
      </c>
      <c r="X63" s="83"/>
    </row>
    <row r="64" spans="2:32" s="2" customFormat="1" ht="19.5" customHeight="1">
      <c r="C64" s="13" t="s">
        <v>212</v>
      </c>
      <c r="D64" s="67" t="s">
        <v>29</v>
      </c>
      <c r="E64" s="68" t="s">
        <v>46</v>
      </c>
      <c r="F64" s="68"/>
      <c r="G64" s="68"/>
      <c r="H64" s="68"/>
      <c r="I64" s="68"/>
      <c r="J64" s="68"/>
      <c r="K64" s="68"/>
      <c r="L64" s="68"/>
      <c r="M64" s="68"/>
      <c r="N64" s="68"/>
      <c r="O64" s="68"/>
      <c r="P64" s="68"/>
      <c r="Q64" s="68"/>
      <c r="R64" s="68"/>
      <c r="S64" s="69"/>
      <c r="V64" s="18"/>
      <c r="W64" s="80"/>
      <c r="X64" s="83"/>
    </row>
    <row r="65" spans="2:32" s="2" customFormat="1" ht="19.5" customHeight="1">
      <c r="C65" s="13"/>
      <c r="D65" s="67" t="s">
        <v>31</v>
      </c>
      <c r="E65" s="68" t="s">
        <v>47</v>
      </c>
      <c r="F65" s="68"/>
      <c r="G65" s="68"/>
      <c r="H65" s="68"/>
      <c r="I65" s="68"/>
      <c r="J65" s="68"/>
      <c r="K65" s="68"/>
      <c r="L65" s="68"/>
      <c r="M65" s="68"/>
      <c r="N65" s="68"/>
      <c r="O65" s="68"/>
      <c r="P65" s="68"/>
      <c r="Q65" s="68"/>
      <c r="R65" s="68"/>
      <c r="S65" s="69"/>
      <c r="V65" s="18"/>
      <c r="W65" s="80"/>
      <c r="X65" s="83"/>
    </row>
    <row r="66" spans="2:32" s="2" customFormat="1" ht="19.5" customHeight="1">
      <c r="C66" s="13"/>
      <c r="D66" s="67" t="s">
        <v>33</v>
      </c>
      <c r="E66" s="68" t="s">
        <v>48</v>
      </c>
      <c r="F66" s="68"/>
      <c r="G66" s="68"/>
      <c r="H66" s="68"/>
      <c r="I66" s="68"/>
      <c r="J66" s="68"/>
      <c r="K66" s="68"/>
      <c r="L66" s="68"/>
      <c r="M66" s="68"/>
      <c r="N66" s="68"/>
      <c r="O66" s="68"/>
      <c r="P66" s="68"/>
      <c r="Q66" s="68"/>
      <c r="R66" s="68"/>
      <c r="S66" s="69"/>
      <c r="V66" s="18"/>
      <c r="W66" s="80"/>
      <c r="X66" s="83"/>
    </row>
    <row r="67" spans="2:32" s="2" customFormat="1" ht="19.5" customHeight="1">
      <c r="C67" s="13"/>
      <c r="D67" s="70" t="s">
        <v>35</v>
      </c>
      <c r="E67" s="68" t="s">
        <v>49</v>
      </c>
      <c r="F67" s="68"/>
      <c r="G67" s="68"/>
      <c r="H67" s="68"/>
      <c r="I67" s="68"/>
      <c r="J67" s="68"/>
      <c r="K67" s="68"/>
      <c r="L67" s="68"/>
      <c r="M67" s="68"/>
      <c r="N67" s="68"/>
      <c r="O67" s="68"/>
      <c r="P67" s="68"/>
      <c r="Q67" s="68"/>
      <c r="R67" s="68"/>
      <c r="S67" s="69"/>
      <c r="V67" s="18"/>
      <c r="W67" s="80"/>
      <c r="X67" s="83"/>
    </row>
    <row r="68" spans="2:32" s="2" customFormat="1" ht="19.5" customHeight="1">
      <c r="C68" s="13"/>
      <c r="D68" s="70" t="s">
        <v>37</v>
      </c>
      <c r="E68" s="68" t="s">
        <v>50</v>
      </c>
      <c r="F68" s="68"/>
      <c r="G68" s="68"/>
      <c r="H68" s="68"/>
      <c r="I68" s="68"/>
      <c r="J68" s="68"/>
      <c r="K68" s="68"/>
      <c r="L68" s="68"/>
      <c r="M68" s="68"/>
      <c r="N68" s="68"/>
      <c r="O68" s="68"/>
      <c r="P68" s="68"/>
      <c r="Q68" s="68"/>
      <c r="R68" s="68"/>
      <c r="S68" s="69"/>
      <c r="V68" s="18"/>
      <c r="W68" s="80"/>
      <c r="X68" s="83"/>
    </row>
    <row r="69" spans="2:32" s="2" customFormat="1" ht="19.5" customHeight="1">
      <c r="C69" s="13"/>
      <c r="D69" s="70" t="s">
        <v>39</v>
      </c>
      <c r="E69" s="68" t="s">
        <v>51</v>
      </c>
      <c r="F69" s="68"/>
      <c r="G69" s="68"/>
      <c r="H69" s="68"/>
      <c r="I69" s="68"/>
      <c r="J69" s="68"/>
      <c r="K69" s="68"/>
      <c r="L69" s="68"/>
      <c r="M69" s="68"/>
      <c r="N69" s="68"/>
      <c r="O69" s="68"/>
      <c r="P69" s="68"/>
      <c r="Q69" s="68"/>
      <c r="R69" s="68"/>
      <c r="S69" s="69"/>
      <c r="V69" s="18"/>
      <c r="W69" s="80"/>
      <c r="X69" s="83"/>
    </row>
    <row r="70" spans="2:32" s="2" customFormat="1" ht="19.5" customHeight="1" thickBot="1">
      <c r="C70" s="14" t="s">
        <v>212</v>
      </c>
      <c r="D70" s="70" t="s">
        <v>41</v>
      </c>
      <c r="E70" s="68" t="s">
        <v>52</v>
      </c>
      <c r="F70" s="68"/>
      <c r="G70" s="68"/>
      <c r="H70" s="68"/>
      <c r="I70" s="68"/>
      <c r="J70" s="68"/>
      <c r="K70" s="68"/>
      <c r="L70" s="68"/>
      <c r="M70" s="68"/>
      <c r="N70" s="68"/>
      <c r="O70" s="68"/>
      <c r="P70" s="68"/>
      <c r="Q70" s="68"/>
      <c r="R70" s="68"/>
      <c r="S70" s="69"/>
      <c r="V70" s="18"/>
      <c r="W70" s="80"/>
      <c r="X70" s="83"/>
    </row>
    <row r="71" spans="2:32" s="2" customFormat="1" ht="7.5" customHeight="1">
      <c r="V71" s="18"/>
      <c r="W71" s="80"/>
      <c r="X71" s="83"/>
    </row>
    <row r="72" spans="2:32" s="2" customFormat="1" ht="16.5" customHeight="1" thickBot="1">
      <c r="B72" s="1"/>
      <c r="C72" s="1" t="s">
        <v>132</v>
      </c>
      <c r="D72" s="7"/>
      <c r="E72" s="7"/>
      <c r="F72" s="7"/>
      <c r="G72" s="7"/>
      <c r="H72" s="7"/>
      <c r="I72" s="7"/>
      <c r="J72" s="7"/>
      <c r="K72" s="7"/>
      <c r="L72" s="7"/>
      <c r="M72" s="7"/>
      <c r="N72" s="7"/>
      <c r="O72" s="7"/>
      <c r="P72" s="7"/>
      <c r="Q72" s="7"/>
      <c r="R72" s="7"/>
      <c r="S72" s="7"/>
      <c r="T72" s="1"/>
      <c r="U72" s="7"/>
      <c r="V72" s="18"/>
      <c r="W72" s="19"/>
      <c r="X72" s="82"/>
      <c r="Y72" s="7"/>
      <c r="Z72" s="7"/>
      <c r="AA72" s="7"/>
      <c r="AB72" s="7"/>
      <c r="AC72" s="7"/>
      <c r="AD72" s="7"/>
      <c r="AE72" s="1"/>
    </row>
    <row r="73" spans="2:32" s="2" customFormat="1" ht="15.75" customHeight="1">
      <c r="C73" s="121"/>
      <c r="D73" s="122"/>
      <c r="E73" s="122"/>
      <c r="F73" s="122"/>
      <c r="G73" s="122"/>
      <c r="H73" s="122"/>
      <c r="I73" s="122"/>
      <c r="J73" s="122"/>
      <c r="K73" s="122"/>
      <c r="L73" s="122"/>
      <c r="M73" s="122"/>
      <c r="N73" s="122"/>
      <c r="O73" s="122"/>
      <c r="P73" s="122"/>
      <c r="Q73" s="122"/>
      <c r="R73" s="122"/>
      <c r="S73" s="123"/>
      <c r="V73" s="18"/>
      <c r="W73" s="80" t="str">
        <f>IF(C70="○","変化なし","グレー")</f>
        <v>グレー</v>
      </c>
      <c r="X73" s="83"/>
    </row>
    <row r="74" spans="2:32" s="2" customFormat="1" ht="15.75" customHeight="1" thickBot="1">
      <c r="C74" s="124"/>
      <c r="D74" s="125"/>
      <c r="E74" s="125"/>
      <c r="F74" s="125"/>
      <c r="G74" s="125"/>
      <c r="H74" s="125"/>
      <c r="I74" s="125"/>
      <c r="J74" s="125"/>
      <c r="K74" s="125"/>
      <c r="L74" s="125"/>
      <c r="M74" s="125"/>
      <c r="N74" s="125"/>
      <c r="O74" s="125"/>
      <c r="P74" s="125"/>
      <c r="Q74" s="125"/>
      <c r="R74" s="125"/>
      <c r="S74" s="126"/>
      <c r="V74" s="18"/>
      <c r="W74" s="80"/>
      <c r="X74" s="83"/>
    </row>
    <row r="75" spans="2:32" ht="19.5" customHeight="1"/>
    <row r="76" spans="2:32" s="2" customFormat="1" ht="16.5" customHeight="1" thickBot="1">
      <c r="C76" s="60" t="s">
        <v>54</v>
      </c>
      <c r="D76" s="7" t="s">
        <v>99</v>
      </c>
      <c r="E76" s="7"/>
      <c r="F76" s="7"/>
      <c r="G76" s="7"/>
      <c r="H76" s="7"/>
      <c r="I76" s="7"/>
      <c r="J76" s="7"/>
      <c r="K76" s="7"/>
      <c r="L76" s="7"/>
      <c r="M76" s="7"/>
      <c r="N76" s="7"/>
      <c r="O76" s="7"/>
      <c r="P76" s="7"/>
      <c r="Q76" s="7"/>
      <c r="R76" s="7"/>
      <c r="S76" s="7"/>
      <c r="T76" s="1"/>
      <c r="U76" s="7"/>
      <c r="V76" s="18"/>
      <c r="W76" s="19"/>
      <c r="X76" s="82"/>
      <c r="Y76" s="7"/>
      <c r="Z76" s="7"/>
      <c r="AA76" s="7"/>
      <c r="AB76" s="7"/>
      <c r="AC76" s="7"/>
      <c r="AD76" s="7"/>
      <c r="AE76" s="1"/>
      <c r="AF76" s="59"/>
    </row>
    <row r="77" spans="2:32" s="2" customFormat="1" ht="19.5" customHeight="1">
      <c r="C77" s="12" t="s">
        <v>212</v>
      </c>
      <c r="D77" s="67" t="s">
        <v>27</v>
      </c>
      <c r="E77" s="68" t="s">
        <v>55</v>
      </c>
      <c r="F77" s="68"/>
      <c r="G77" s="68"/>
      <c r="H77" s="68"/>
      <c r="I77" s="68"/>
      <c r="J77" s="68"/>
      <c r="K77" s="68"/>
      <c r="L77" s="68"/>
      <c r="M77" s="68"/>
      <c r="N77" s="68"/>
      <c r="O77" s="68"/>
      <c r="P77" s="68"/>
      <c r="Q77" s="68"/>
      <c r="R77" s="68"/>
      <c r="S77" s="69"/>
      <c r="V77" s="18"/>
      <c r="W77" s="80">
        <f>COUNTIF(C77:C84,"○")</f>
        <v>0</v>
      </c>
      <c r="X77" s="83"/>
    </row>
    <row r="78" spans="2:32" s="2" customFormat="1" ht="19.5" customHeight="1">
      <c r="C78" s="13" t="s">
        <v>212</v>
      </c>
      <c r="D78" s="67" t="s">
        <v>29</v>
      </c>
      <c r="E78" s="68" t="s">
        <v>56</v>
      </c>
      <c r="F78" s="68"/>
      <c r="G78" s="68"/>
      <c r="H78" s="68"/>
      <c r="I78" s="68"/>
      <c r="J78" s="68"/>
      <c r="K78" s="68"/>
      <c r="L78" s="68"/>
      <c r="M78" s="68"/>
      <c r="N78" s="68"/>
      <c r="O78" s="68"/>
      <c r="P78" s="68"/>
      <c r="Q78" s="68"/>
      <c r="R78" s="68"/>
      <c r="S78" s="69"/>
      <c r="V78" s="18"/>
      <c r="W78" s="80"/>
      <c r="X78" s="83"/>
    </row>
    <row r="79" spans="2:32" s="2" customFormat="1" ht="19.5" customHeight="1">
      <c r="C79" s="13"/>
      <c r="D79" s="67" t="s">
        <v>31</v>
      </c>
      <c r="E79" s="68" t="s">
        <v>57</v>
      </c>
      <c r="F79" s="68"/>
      <c r="G79" s="68"/>
      <c r="H79" s="68"/>
      <c r="I79" s="68"/>
      <c r="J79" s="68"/>
      <c r="K79" s="68"/>
      <c r="L79" s="68"/>
      <c r="M79" s="68"/>
      <c r="N79" s="68"/>
      <c r="O79" s="68"/>
      <c r="P79" s="68"/>
      <c r="Q79" s="68"/>
      <c r="R79" s="68"/>
      <c r="S79" s="69"/>
      <c r="V79" s="18"/>
      <c r="W79" s="80"/>
      <c r="X79" s="83"/>
    </row>
    <row r="80" spans="2:32" s="2" customFormat="1" ht="19.5" customHeight="1">
      <c r="C80" s="13"/>
      <c r="D80" s="67" t="s">
        <v>33</v>
      </c>
      <c r="E80" s="68" t="s">
        <v>58</v>
      </c>
      <c r="F80" s="68"/>
      <c r="G80" s="68"/>
      <c r="H80" s="68"/>
      <c r="I80" s="68"/>
      <c r="J80" s="68"/>
      <c r="K80" s="68"/>
      <c r="L80" s="68"/>
      <c r="M80" s="68"/>
      <c r="N80" s="68"/>
      <c r="O80" s="68"/>
      <c r="P80" s="68"/>
      <c r="Q80" s="68"/>
      <c r="R80" s="68"/>
      <c r="S80" s="69"/>
      <c r="V80" s="18"/>
      <c r="W80" s="80"/>
      <c r="X80" s="83"/>
    </row>
    <row r="81" spans="2:47" s="2" customFormat="1" ht="19.5" customHeight="1">
      <c r="C81" s="13"/>
      <c r="D81" s="70" t="s">
        <v>35</v>
      </c>
      <c r="E81" s="68" t="s">
        <v>59</v>
      </c>
      <c r="F81" s="68"/>
      <c r="G81" s="68"/>
      <c r="H81" s="68"/>
      <c r="I81" s="68"/>
      <c r="J81" s="68"/>
      <c r="K81" s="68"/>
      <c r="L81" s="68"/>
      <c r="M81" s="68"/>
      <c r="N81" s="68"/>
      <c r="O81" s="68"/>
      <c r="P81" s="68"/>
      <c r="Q81" s="68"/>
      <c r="R81" s="68"/>
      <c r="S81" s="69"/>
      <c r="V81" s="18"/>
      <c r="W81" s="80"/>
      <c r="X81" s="83"/>
    </row>
    <row r="82" spans="2:47" s="2" customFormat="1" ht="19.5" customHeight="1">
      <c r="C82" s="13"/>
      <c r="D82" s="70" t="s">
        <v>37</v>
      </c>
      <c r="E82" s="68" t="s">
        <v>60</v>
      </c>
      <c r="F82" s="68"/>
      <c r="G82" s="68"/>
      <c r="H82" s="68"/>
      <c r="I82" s="68"/>
      <c r="J82" s="68"/>
      <c r="K82" s="68"/>
      <c r="L82" s="68"/>
      <c r="M82" s="68"/>
      <c r="N82" s="68"/>
      <c r="O82" s="68"/>
      <c r="P82" s="68"/>
      <c r="Q82" s="68"/>
      <c r="R82" s="68"/>
      <c r="S82" s="69"/>
      <c r="V82" s="18"/>
      <c r="W82" s="80"/>
      <c r="X82" s="83"/>
    </row>
    <row r="83" spans="2:47" s="2" customFormat="1" ht="19.5" customHeight="1">
      <c r="C83" s="13"/>
      <c r="D83" s="70" t="s">
        <v>39</v>
      </c>
      <c r="E83" s="68" t="s">
        <v>61</v>
      </c>
      <c r="F83" s="68"/>
      <c r="G83" s="68"/>
      <c r="H83" s="68"/>
      <c r="I83" s="68"/>
      <c r="J83" s="68"/>
      <c r="K83" s="68"/>
      <c r="L83" s="68"/>
      <c r="M83" s="68"/>
      <c r="N83" s="68"/>
      <c r="O83" s="68"/>
      <c r="P83" s="68"/>
      <c r="Q83" s="68"/>
      <c r="R83" s="68"/>
      <c r="S83" s="69"/>
      <c r="V83" s="18"/>
      <c r="W83" s="80"/>
      <c r="X83" s="83"/>
    </row>
    <row r="84" spans="2:47" s="2" customFormat="1" ht="19.5" customHeight="1" thickBot="1">
      <c r="C84" s="14"/>
      <c r="D84" s="70" t="s">
        <v>41</v>
      </c>
      <c r="E84" s="68" t="s">
        <v>52</v>
      </c>
      <c r="F84" s="68"/>
      <c r="G84" s="68"/>
      <c r="H84" s="68"/>
      <c r="I84" s="68"/>
      <c r="J84" s="68"/>
      <c r="K84" s="68"/>
      <c r="L84" s="68"/>
      <c r="M84" s="68"/>
      <c r="N84" s="68"/>
      <c r="O84" s="68"/>
      <c r="P84" s="68"/>
      <c r="Q84" s="68"/>
      <c r="R84" s="68"/>
      <c r="S84" s="69"/>
      <c r="V84" s="18"/>
      <c r="W84" s="80"/>
      <c r="X84" s="83"/>
    </row>
    <row r="85" spans="2:47" s="2" customFormat="1" ht="7.5" customHeight="1">
      <c r="V85" s="18"/>
      <c r="W85" s="80"/>
      <c r="X85" s="83"/>
    </row>
    <row r="86" spans="2:47" s="2" customFormat="1" ht="16.5" customHeight="1" thickBot="1">
      <c r="B86" s="1"/>
      <c r="C86" s="1" t="s">
        <v>132</v>
      </c>
      <c r="D86" s="7"/>
      <c r="E86" s="7"/>
      <c r="F86" s="7"/>
      <c r="G86" s="7"/>
      <c r="H86" s="7"/>
      <c r="I86" s="7"/>
      <c r="J86" s="7"/>
      <c r="K86" s="7"/>
      <c r="L86" s="7"/>
      <c r="M86" s="7"/>
      <c r="N86" s="7"/>
      <c r="O86" s="7"/>
      <c r="P86" s="7"/>
      <c r="Q86" s="7"/>
      <c r="R86" s="7"/>
      <c r="S86" s="7"/>
      <c r="T86" s="1"/>
      <c r="U86" s="7"/>
      <c r="V86" s="18"/>
      <c r="W86" s="19"/>
      <c r="X86" s="82"/>
      <c r="Y86" s="7"/>
      <c r="Z86" s="7"/>
      <c r="AA86" s="7"/>
      <c r="AB86" s="7"/>
      <c r="AC86" s="7"/>
      <c r="AD86" s="7"/>
      <c r="AE86" s="1"/>
    </row>
    <row r="87" spans="2:47" s="2" customFormat="1" ht="15.75" customHeight="1">
      <c r="C87" s="121"/>
      <c r="D87" s="122"/>
      <c r="E87" s="122"/>
      <c r="F87" s="122"/>
      <c r="G87" s="122"/>
      <c r="H87" s="122"/>
      <c r="I87" s="122"/>
      <c r="J87" s="122"/>
      <c r="K87" s="122"/>
      <c r="L87" s="122"/>
      <c r="M87" s="122"/>
      <c r="N87" s="122"/>
      <c r="O87" s="122"/>
      <c r="P87" s="122"/>
      <c r="Q87" s="122"/>
      <c r="R87" s="122"/>
      <c r="S87" s="123"/>
      <c r="V87" s="18"/>
      <c r="W87" s="80" t="str">
        <f>IF(C84="○","変化なし","グレー")</f>
        <v>グレー</v>
      </c>
      <c r="X87" s="83"/>
    </row>
    <row r="88" spans="2:47" s="2" customFormat="1" ht="15.75" customHeight="1" thickBot="1">
      <c r="C88" s="124"/>
      <c r="D88" s="125"/>
      <c r="E88" s="125"/>
      <c r="F88" s="125"/>
      <c r="G88" s="125"/>
      <c r="H88" s="125"/>
      <c r="I88" s="125"/>
      <c r="J88" s="125"/>
      <c r="K88" s="125"/>
      <c r="L88" s="125"/>
      <c r="M88" s="125"/>
      <c r="N88" s="125"/>
      <c r="O88" s="125"/>
      <c r="P88" s="125"/>
      <c r="Q88" s="125"/>
      <c r="R88" s="125"/>
      <c r="S88" s="126"/>
      <c r="V88" s="7"/>
      <c r="W88" s="80"/>
      <c r="X88" s="83"/>
    </row>
    <row r="89" spans="2:47" ht="19.5" customHeight="1">
      <c r="V89" s="7"/>
    </row>
    <row r="90" spans="2:47" s="2" customFormat="1" ht="16.5" customHeight="1" thickBot="1">
      <c r="C90" s="60" t="s">
        <v>62</v>
      </c>
      <c r="D90" s="7" t="s">
        <v>100</v>
      </c>
      <c r="E90" s="7"/>
      <c r="F90" s="7"/>
      <c r="G90" s="7"/>
      <c r="H90" s="7"/>
      <c r="I90" s="7"/>
      <c r="J90" s="7"/>
      <c r="K90" s="7"/>
      <c r="L90" s="7"/>
      <c r="M90" s="7"/>
      <c r="N90" s="7"/>
      <c r="O90" s="7"/>
      <c r="P90" s="7"/>
      <c r="Q90" s="7"/>
      <c r="R90" s="7"/>
      <c r="S90" s="7"/>
      <c r="T90" s="1"/>
      <c r="U90" s="7"/>
      <c r="V90" s="7"/>
      <c r="W90" s="19"/>
      <c r="X90" s="82"/>
      <c r="Y90" s="7"/>
      <c r="Z90" s="7"/>
      <c r="AA90" s="7"/>
      <c r="AB90" s="7"/>
      <c r="AC90" s="7"/>
      <c r="AD90" s="7"/>
      <c r="AE90" s="1"/>
      <c r="AF90" s="59"/>
    </row>
    <row r="91" spans="2:47" s="1" customFormat="1" ht="19.5" customHeight="1">
      <c r="C91" s="9"/>
      <c r="D91" s="4" t="s">
        <v>27</v>
      </c>
      <c r="E91" s="6" t="s">
        <v>63</v>
      </c>
      <c r="F91" s="6"/>
      <c r="G91" s="6"/>
      <c r="H91" s="6"/>
      <c r="I91" s="6"/>
      <c r="J91" s="6"/>
      <c r="K91" s="6"/>
      <c r="L91" s="6"/>
      <c r="M91" s="6"/>
      <c r="N91" s="6"/>
      <c r="O91" s="6"/>
      <c r="P91" s="6"/>
      <c r="Q91" s="6"/>
      <c r="R91" s="6"/>
      <c r="S91" s="5"/>
      <c r="T91" s="7"/>
      <c r="U91" s="7"/>
      <c r="V91" s="7"/>
      <c r="W91" s="19">
        <f>COUNTIF(C91:C96,"○")</f>
        <v>0</v>
      </c>
      <c r="X91" s="82"/>
      <c r="Y91" s="7"/>
      <c r="Z91" s="7"/>
      <c r="AA91" s="7"/>
      <c r="AB91" s="7"/>
      <c r="AC91" s="7"/>
      <c r="AD91" s="7"/>
      <c r="AE91" s="7"/>
      <c r="AF91" s="3"/>
      <c r="AG91" s="3"/>
      <c r="AH91" s="3"/>
      <c r="AI91" s="3"/>
      <c r="AJ91" s="3"/>
      <c r="AK91" s="3"/>
      <c r="AL91" s="3"/>
      <c r="AM91" s="3"/>
      <c r="AN91" s="3"/>
      <c r="AO91" s="3"/>
      <c r="AP91" s="3"/>
      <c r="AQ91" s="3"/>
      <c r="AR91" s="2"/>
      <c r="AS91" s="2"/>
      <c r="AT91" s="2"/>
      <c r="AU91" s="2"/>
    </row>
    <row r="92" spans="2:47" s="1" customFormat="1" ht="19.5" customHeight="1">
      <c r="C92" s="10"/>
      <c r="D92" s="4" t="s">
        <v>29</v>
      </c>
      <c r="E92" s="6" t="s">
        <v>64</v>
      </c>
      <c r="F92" s="6"/>
      <c r="G92" s="6"/>
      <c r="H92" s="6"/>
      <c r="I92" s="6"/>
      <c r="J92" s="6"/>
      <c r="K92" s="6"/>
      <c r="L92" s="6"/>
      <c r="M92" s="6"/>
      <c r="N92" s="6"/>
      <c r="O92" s="6"/>
      <c r="P92" s="6"/>
      <c r="Q92" s="6"/>
      <c r="R92" s="6"/>
      <c r="S92" s="5"/>
      <c r="T92" s="7"/>
      <c r="U92" s="7"/>
      <c r="V92" s="7"/>
      <c r="W92" s="19"/>
      <c r="X92" s="82"/>
      <c r="Y92" s="7"/>
      <c r="Z92" s="7"/>
      <c r="AA92" s="7"/>
      <c r="AB92" s="7"/>
      <c r="AC92" s="7"/>
      <c r="AD92" s="7"/>
      <c r="AE92" s="7"/>
      <c r="AF92" s="3"/>
      <c r="AG92" s="3"/>
      <c r="AH92" s="3"/>
      <c r="AI92" s="3"/>
      <c r="AJ92" s="3"/>
      <c r="AK92" s="3"/>
      <c r="AL92" s="3"/>
      <c r="AM92" s="3"/>
      <c r="AN92" s="3"/>
      <c r="AO92" s="3"/>
      <c r="AP92" s="3"/>
      <c r="AQ92" s="3"/>
      <c r="AR92" s="2"/>
      <c r="AS92" s="2"/>
      <c r="AT92" s="2"/>
      <c r="AU92" s="2"/>
    </row>
    <row r="93" spans="2:47" s="1" customFormat="1" ht="19.5" customHeight="1">
      <c r="C93" s="10"/>
      <c r="D93" s="4" t="s">
        <v>31</v>
      </c>
      <c r="E93" s="6" t="s">
        <v>65</v>
      </c>
      <c r="F93" s="6"/>
      <c r="G93" s="6"/>
      <c r="H93" s="6"/>
      <c r="I93" s="6"/>
      <c r="J93" s="6"/>
      <c r="K93" s="6"/>
      <c r="L93" s="6"/>
      <c r="M93" s="6"/>
      <c r="N93" s="6"/>
      <c r="O93" s="6"/>
      <c r="P93" s="6"/>
      <c r="Q93" s="6"/>
      <c r="R93" s="6"/>
      <c r="S93" s="5"/>
      <c r="T93" s="7"/>
      <c r="U93" s="7"/>
      <c r="V93" s="7"/>
      <c r="W93" s="19"/>
      <c r="X93" s="82"/>
      <c r="Y93" s="7"/>
      <c r="Z93" s="7"/>
      <c r="AA93" s="7"/>
      <c r="AB93" s="7"/>
      <c r="AC93" s="7"/>
      <c r="AD93" s="7"/>
      <c r="AE93" s="7"/>
      <c r="AF93" s="3"/>
      <c r="AG93" s="3"/>
      <c r="AH93" s="3"/>
      <c r="AI93" s="3"/>
      <c r="AJ93" s="3"/>
      <c r="AK93" s="3"/>
      <c r="AL93" s="3"/>
      <c r="AM93" s="3"/>
      <c r="AN93" s="3"/>
      <c r="AO93" s="3"/>
      <c r="AP93" s="3"/>
      <c r="AQ93" s="3"/>
      <c r="AR93" s="2"/>
      <c r="AS93" s="2"/>
      <c r="AT93" s="2"/>
      <c r="AU93" s="2"/>
    </row>
    <row r="94" spans="2:47" s="1" customFormat="1" ht="19.5" customHeight="1">
      <c r="C94" s="10"/>
      <c r="D94" s="4" t="s">
        <v>33</v>
      </c>
      <c r="E94" s="6" t="s">
        <v>66</v>
      </c>
      <c r="F94" s="6"/>
      <c r="G94" s="6"/>
      <c r="H94" s="6"/>
      <c r="I94" s="6"/>
      <c r="J94" s="6"/>
      <c r="K94" s="6"/>
      <c r="L94" s="6"/>
      <c r="M94" s="6"/>
      <c r="N94" s="6"/>
      <c r="O94" s="6"/>
      <c r="P94" s="6"/>
      <c r="Q94" s="6"/>
      <c r="R94" s="6"/>
      <c r="S94" s="5"/>
      <c r="T94" s="7"/>
      <c r="U94" s="7"/>
      <c r="V94" s="7"/>
      <c r="W94" s="19"/>
      <c r="X94" s="82"/>
      <c r="Y94" s="7"/>
      <c r="Z94" s="7"/>
      <c r="AA94" s="7"/>
      <c r="AB94" s="7"/>
      <c r="AC94" s="7"/>
      <c r="AD94" s="7"/>
      <c r="AE94" s="7"/>
      <c r="AF94" s="3"/>
      <c r="AG94" s="3"/>
      <c r="AH94" s="3"/>
      <c r="AI94" s="3"/>
      <c r="AJ94" s="3"/>
      <c r="AK94" s="3"/>
      <c r="AL94" s="3"/>
      <c r="AM94" s="3"/>
      <c r="AN94" s="3"/>
      <c r="AO94" s="3"/>
      <c r="AP94" s="3"/>
      <c r="AQ94" s="3"/>
      <c r="AR94" s="2"/>
      <c r="AS94" s="2"/>
      <c r="AT94" s="2"/>
      <c r="AU94" s="2"/>
    </row>
    <row r="95" spans="2:47" s="1" customFormat="1" ht="19.5" customHeight="1">
      <c r="C95" s="10"/>
      <c r="D95" s="4" t="s">
        <v>35</v>
      </c>
      <c r="E95" s="6" t="s">
        <v>67</v>
      </c>
      <c r="F95" s="6"/>
      <c r="G95" s="6"/>
      <c r="H95" s="6"/>
      <c r="I95" s="6"/>
      <c r="J95" s="6"/>
      <c r="K95" s="6"/>
      <c r="L95" s="6"/>
      <c r="M95" s="6"/>
      <c r="N95" s="6"/>
      <c r="O95" s="6"/>
      <c r="P95" s="6"/>
      <c r="Q95" s="6"/>
      <c r="R95" s="6"/>
      <c r="S95" s="5"/>
      <c r="T95" s="7"/>
      <c r="U95" s="7"/>
      <c r="V95" s="7"/>
      <c r="W95" s="19"/>
      <c r="X95" s="82"/>
      <c r="Y95" s="7"/>
      <c r="Z95" s="7"/>
      <c r="AA95" s="7"/>
      <c r="AB95" s="7"/>
      <c r="AC95" s="7"/>
      <c r="AD95" s="7"/>
      <c r="AE95" s="7"/>
      <c r="AF95" s="3"/>
      <c r="AG95" s="3"/>
      <c r="AH95" s="3"/>
      <c r="AI95" s="3"/>
      <c r="AJ95" s="3"/>
      <c r="AK95" s="3"/>
      <c r="AL95" s="3"/>
      <c r="AM95" s="3"/>
      <c r="AN95" s="3"/>
      <c r="AO95" s="3"/>
      <c r="AP95" s="3"/>
      <c r="AQ95" s="3"/>
      <c r="AR95" s="2"/>
      <c r="AS95" s="2"/>
      <c r="AT95" s="2"/>
      <c r="AU95" s="2"/>
    </row>
    <row r="96" spans="2:47" s="1" customFormat="1" ht="19.5" customHeight="1" thickBot="1">
      <c r="C96" s="11"/>
      <c r="D96" s="4" t="s">
        <v>37</v>
      </c>
      <c r="E96" s="6" t="s">
        <v>68</v>
      </c>
      <c r="F96" s="6"/>
      <c r="G96" s="6"/>
      <c r="H96" s="6"/>
      <c r="I96" s="6"/>
      <c r="J96" s="6"/>
      <c r="K96" s="6"/>
      <c r="L96" s="6"/>
      <c r="M96" s="6"/>
      <c r="N96" s="6"/>
      <c r="O96" s="6"/>
      <c r="P96" s="6"/>
      <c r="Q96" s="6"/>
      <c r="R96" s="6"/>
      <c r="S96" s="5"/>
      <c r="V96" s="7"/>
      <c r="W96" s="81"/>
      <c r="X96" s="86"/>
      <c r="AF96" s="2"/>
      <c r="AG96" s="2"/>
      <c r="AH96" s="2"/>
      <c r="AI96" s="2"/>
      <c r="AJ96" s="2"/>
      <c r="AK96" s="2"/>
      <c r="AL96" s="2"/>
      <c r="AM96" s="2"/>
      <c r="AN96" s="2"/>
      <c r="AO96" s="2"/>
      <c r="AP96" s="2"/>
      <c r="AQ96" s="2"/>
      <c r="AR96" s="2"/>
      <c r="AS96" s="2"/>
      <c r="AT96" s="2"/>
      <c r="AU96" s="2"/>
    </row>
    <row r="97" spans="2:47" s="1" customFormat="1" ht="7.5" customHeight="1">
      <c r="V97" s="7"/>
      <c r="W97" s="81"/>
      <c r="X97" s="86"/>
      <c r="AF97" s="2"/>
      <c r="AG97" s="2"/>
      <c r="AH97" s="2"/>
      <c r="AI97" s="2"/>
      <c r="AJ97" s="2"/>
      <c r="AK97" s="2"/>
      <c r="AL97" s="2"/>
      <c r="AM97" s="2"/>
      <c r="AN97" s="2"/>
      <c r="AO97" s="2"/>
      <c r="AP97" s="2"/>
      <c r="AQ97" s="2"/>
      <c r="AR97" s="2"/>
      <c r="AS97" s="2"/>
      <c r="AT97" s="2"/>
      <c r="AU97" s="2"/>
    </row>
    <row r="98" spans="2:47" s="2" customFormat="1" ht="16.5" customHeight="1">
      <c r="B98" s="1"/>
      <c r="C98" s="8" t="s">
        <v>1</v>
      </c>
      <c r="D98" s="7" t="s">
        <v>69</v>
      </c>
      <c r="E98" s="7"/>
      <c r="F98" s="7"/>
      <c r="G98" s="7"/>
      <c r="H98" s="7"/>
      <c r="I98" s="7"/>
      <c r="J98" s="7"/>
      <c r="K98" s="7"/>
      <c r="L98" s="7"/>
      <c r="M98" s="7"/>
      <c r="N98" s="7"/>
      <c r="O98" s="7"/>
      <c r="P98" s="7"/>
      <c r="Q98" s="7"/>
      <c r="R98" s="7"/>
      <c r="S98" s="7"/>
      <c r="T98" s="1"/>
      <c r="U98" s="7"/>
      <c r="V98" s="7"/>
      <c r="W98" s="19"/>
      <c r="X98" s="82"/>
      <c r="Y98" s="7"/>
      <c r="Z98" s="7"/>
      <c r="AA98" s="7"/>
      <c r="AB98" s="7"/>
      <c r="AC98" s="7"/>
      <c r="AD98" s="7"/>
      <c r="AE98" s="1"/>
    </row>
    <row r="99" spans="2:47" ht="26.1" customHeight="1">
      <c r="V99" s="7"/>
    </row>
    <row r="100" spans="2:47" ht="26.1" customHeight="1">
      <c r="V100" s="7"/>
    </row>
    <row r="101" spans="2:47" ht="26.1" customHeight="1">
      <c r="V101" s="7"/>
    </row>
    <row r="102" spans="2:47" ht="26.1" customHeight="1">
      <c r="V102" s="7"/>
    </row>
    <row r="103" spans="2:47" ht="26.1" customHeight="1">
      <c r="V103" s="7"/>
    </row>
    <row r="104" spans="2:47" ht="26.1" customHeight="1">
      <c r="V104" s="7"/>
    </row>
  </sheetData>
  <sheetProtection sheet="1" selectLockedCells="1"/>
  <mergeCells count="52">
    <mergeCell ref="C59:S60"/>
    <mergeCell ref="C73:S74"/>
    <mergeCell ref="C87:S88"/>
    <mergeCell ref="N55:O55"/>
    <mergeCell ref="P55:Q55"/>
    <mergeCell ref="R55:S55"/>
    <mergeCell ref="N56:O56"/>
    <mergeCell ref="P56:Q56"/>
    <mergeCell ref="R56:S56"/>
    <mergeCell ref="N53:O53"/>
    <mergeCell ref="P53:Q53"/>
    <mergeCell ref="R53:S53"/>
    <mergeCell ref="N54:O54"/>
    <mergeCell ref="P54:Q54"/>
    <mergeCell ref="R54:S54"/>
    <mergeCell ref="N51:O51"/>
    <mergeCell ref="P51:Q51"/>
    <mergeCell ref="R51:S51"/>
    <mergeCell ref="N52:O52"/>
    <mergeCell ref="P52:Q52"/>
    <mergeCell ref="R52:S52"/>
    <mergeCell ref="N49:O49"/>
    <mergeCell ref="P49:Q49"/>
    <mergeCell ref="R49:S49"/>
    <mergeCell ref="N50:O50"/>
    <mergeCell ref="P50:Q50"/>
    <mergeCell ref="R50:S50"/>
    <mergeCell ref="N47:O47"/>
    <mergeCell ref="P47:Q47"/>
    <mergeCell ref="R47:S47"/>
    <mergeCell ref="N48:O48"/>
    <mergeCell ref="P48:Q48"/>
    <mergeCell ref="R48:S48"/>
    <mergeCell ref="E32:S32"/>
    <mergeCell ref="C35:S36"/>
    <mergeCell ref="C39:S40"/>
    <mergeCell ref="C46:M46"/>
    <mergeCell ref="N46:O46"/>
    <mergeCell ref="P46:Q46"/>
    <mergeCell ref="R46:S46"/>
    <mergeCell ref="E31:S31"/>
    <mergeCell ref="C7:S8"/>
    <mergeCell ref="C13:S19"/>
    <mergeCell ref="E22:S22"/>
    <mergeCell ref="E23:S23"/>
    <mergeCell ref="E24:S24"/>
    <mergeCell ref="E25:S25"/>
    <mergeCell ref="E26:S26"/>
    <mergeCell ref="E27:S27"/>
    <mergeCell ref="E28:S28"/>
    <mergeCell ref="E29:S29"/>
    <mergeCell ref="E30:S30"/>
  </mergeCells>
  <phoneticPr fontId="4"/>
  <conditionalFormatting sqref="C22:C32">
    <cfRule type="expression" dxfId="564" priority="35">
      <formula>$W$22=0</formula>
    </cfRule>
    <cfRule type="expression" dxfId="563" priority="34">
      <formula>$W$22&gt;1</formula>
    </cfRule>
  </conditionalFormatting>
  <conditionalFormatting sqref="C63:C70">
    <cfRule type="expression" dxfId="562" priority="18">
      <formula>$W$63=0</formula>
    </cfRule>
  </conditionalFormatting>
  <conditionalFormatting sqref="C77:C84">
    <cfRule type="expression" dxfId="561" priority="16">
      <formula>$W$77=0</formula>
    </cfRule>
  </conditionalFormatting>
  <conditionalFormatting sqref="C91:C96">
    <cfRule type="expression" dxfId="560" priority="13">
      <formula>$W$91&gt;1</formula>
    </cfRule>
    <cfRule type="expression" dxfId="559" priority="14">
      <formula>$W$91=0</formula>
    </cfRule>
  </conditionalFormatting>
  <conditionalFormatting sqref="C7:S8">
    <cfRule type="containsBlanks" dxfId="558" priority="37">
      <formula>LEN(TRIM(C7))=0</formula>
    </cfRule>
  </conditionalFormatting>
  <conditionalFormatting sqref="C13:S19">
    <cfRule type="containsBlanks" dxfId="557" priority="38">
      <formula>LEN(TRIM(C13))=0</formula>
    </cfRule>
  </conditionalFormatting>
  <conditionalFormatting sqref="C35:S36 C39:S40 C73:S74 C87:S88 C59:S60">
    <cfRule type="containsBlanks" dxfId="556" priority="36">
      <formula>LEN(TRIM(C35))=0</formula>
    </cfRule>
  </conditionalFormatting>
  <conditionalFormatting sqref="C35:S36">
    <cfRule type="expression" dxfId="555" priority="33">
      <formula>$W$35="グレー"</formula>
    </cfRule>
    <cfRule type="expression" dxfId="554" priority="10">
      <formula>$W$26="エラー"</formula>
    </cfRule>
  </conditionalFormatting>
  <conditionalFormatting sqref="C39:S40">
    <cfRule type="expression" dxfId="553" priority="9">
      <formula>$W$32="エラー"</formula>
    </cfRule>
    <cfRule type="expression" dxfId="552" priority="32">
      <formula>$W$39="グレー"</formula>
    </cfRule>
  </conditionalFormatting>
  <conditionalFormatting sqref="C59:S60">
    <cfRule type="expression" dxfId="549" priority="2">
      <formula>$W$51="エラー"</formula>
    </cfRule>
    <cfRule type="expression" dxfId="548" priority="3">
      <formula>$W$50="エラー"</formula>
    </cfRule>
    <cfRule type="expression" dxfId="547" priority="11">
      <formula>$X$56&gt;1</formula>
    </cfRule>
    <cfRule type="expression" dxfId="546" priority="12">
      <formula>$W$59="グレー"</formula>
    </cfRule>
    <cfRule type="expression" dxfId="545" priority="1">
      <formula>$W$52="エラー"</formula>
    </cfRule>
  </conditionalFormatting>
  <conditionalFormatting sqref="C73:S74">
    <cfRule type="expression" dxfId="544" priority="17">
      <formula>$W$73="グレー"</formula>
    </cfRule>
  </conditionalFormatting>
  <conditionalFormatting sqref="C87:S88">
    <cfRule type="expression" dxfId="543" priority="15">
      <formula>$W$87="グレー"</formula>
    </cfRule>
  </conditionalFormatting>
  <conditionalFormatting sqref="N47:O56">
    <cfRule type="expression" dxfId="542" priority="31">
      <formula>$W$47&gt;1</formula>
    </cfRule>
    <cfRule type="expression" dxfId="541" priority="7">
      <formula>$W$47=0</formula>
    </cfRule>
  </conditionalFormatting>
  <conditionalFormatting sqref="N47:S47">
    <cfRule type="expression" dxfId="540" priority="28">
      <formula>$X$47&gt;1</formula>
    </cfRule>
  </conditionalFormatting>
  <conditionalFormatting sqref="N48:S48">
    <cfRule type="expression" dxfId="539" priority="27">
      <formula>$X$48&gt;1</formula>
    </cfRule>
  </conditionalFormatting>
  <conditionalFormatting sqref="N49:S49">
    <cfRule type="expression" dxfId="538" priority="26">
      <formula>$X$49&gt;1</formula>
    </cfRule>
  </conditionalFormatting>
  <conditionalFormatting sqref="N50:S50">
    <cfRule type="expression" dxfId="537" priority="25">
      <formula>$X$50&gt;1</formula>
    </cfRule>
  </conditionalFormatting>
  <conditionalFormatting sqref="N51:S51">
    <cfRule type="expression" dxfId="536" priority="24">
      <formula>$X$51&gt;1</formula>
    </cfRule>
  </conditionalFormatting>
  <conditionalFormatting sqref="N52:S52">
    <cfRule type="expression" dxfId="535" priority="23">
      <formula>$X$52&gt;1</formula>
    </cfRule>
  </conditionalFormatting>
  <conditionalFormatting sqref="N53:S53">
    <cfRule type="expression" dxfId="534" priority="22">
      <formula>$X$53&gt;1</formula>
    </cfRule>
  </conditionalFormatting>
  <conditionalFormatting sqref="N54:S54">
    <cfRule type="expression" dxfId="533" priority="21">
      <formula>$X$54&gt;1</formula>
    </cfRule>
  </conditionalFormatting>
  <conditionalFormatting sqref="N55:S55">
    <cfRule type="expression" dxfId="532" priority="20">
      <formula>$X$55&gt;1</formula>
    </cfRule>
  </conditionalFormatting>
  <conditionalFormatting sqref="N56:S56">
    <cfRule type="expression" dxfId="531" priority="19">
      <formula>$X$56&gt;1</formula>
    </cfRule>
  </conditionalFormatting>
  <conditionalFormatting sqref="P47:Q56">
    <cfRule type="expression" dxfId="530" priority="30">
      <formula>$W$48&gt;1</formula>
    </cfRule>
    <cfRule type="expression" dxfId="529" priority="6">
      <formula>$W$48=0</formula>
    </cfRule>
  </conditionalFormatting>
  <conditionalFormatting sqref="R47:S56">
    <cfRule type="expression" dxfId="528" priority="29">
      <formula>$W$49&gt;1</formula>
    </cfRule>
    <cfRule type="expression" dxfId="527" priority="8">
      <formula>$W$49=0</formula>
    </cfRule>
  </conditionalFormatting>
  <dataValidations count="1">
    <dataValidation type="list" allowBlank="1" showInputMessage="1" showErrorMessage="1" sqref="C22:C32 N47:S56 C63:C70 C77:C84 C91:C96" xr:uid="{1DD5D60B-6B3F-4DF8-967F-902107F2B24A}">
      <formula1>$V$1:$V$2</formula1>
    </dataValidation>
  </dataValidations>
  <printOptions horizontalCentered="1"/>
  <pageMargins left="0.55118110236220474" right="0.55118110236220474" top="0.35433070866141736" bottom="0.35433070866141736" header="0.31496062992125984" footer="0.31496062992125984"/>
  <pageSetup paperSize="9" scale="78" orientation="portrait" useFirstPageNumber="1" r:id="rId1"/>
  <headerFooter>
    <oddFooter>&amp;C&amp;"ＭＳ ゴシック,標準"&amp;P&amp;R&amp;"ＭＳ ゴシック,標準"&amp;A</oddFooter>
  </headerFooter>
  <rowBreaks count="1" manualBreakCount="1">
    <brk id="44" min="1" max="16" man="1"/>
  </rowBreaks>
  <drawing r:id="rId2"/>
  <extLst>
    <ext xmlns:x14="http://schemas.microsoft.com/office/spreadsheetml/2009/9/main" uri="{78C0D931-6437-407d-A8EE-F0AAD7539E65}">
      <x14:conditionalFormattings>
        <x14:conditionalFormatting xmlns:xm="http://schemas.microsoft.com/office/excel/2006/main">
          <x14:cfRule type="expression" priority="5" id="{BC88E191-FB6B-4F8A-B1BC-14C960F74C13}">
            <xm:f>'1調査票（問１）'!$W$57="SQ3回答後、問2以降へ"</xm:f>
            <x14:dxf>
              <fill>
                <patternFill>
                  <bgColor rgb="FF808080"/>
                </patternFill>
              </fill>
            </x14:dxf>
          </x14:cfRule>
          <xm:sqref>C59:S60 C7:S8 C13:S19 C22:C32 C35:S36 C39:S40 N47:S56 C63:C70 C73:S74 C77:C84 C87:S88 C91:C96</xm:sqref>
        </x14:conditionalFormatting>
        <x14:conditionalFormatting xmlns:xm="http://schemas.microsoft.com/office/excel/2006/main">
          <x14:cfRule type="expression" priority="4" id="{E54B19BE-C04F-4C16-9101-BA8213D92B43}">
            <xm:f>'1調査票（問１）'!$W$56="問2以降へ"</xm:f>
            <x14:dxf>
              <fill>
                <patternFill>
                  <bgColor rgb="FF808080"/>
                </patternFill>
              </fill>
            </x14:dxf>
          </x14:cfRule>
          <xm:sqref>C59:S60 C7:S8 C13:S19 C22:C32 C35:S36 C39:S40 N47:S56 C63:C70 X72 C73:S74 C77:C84 C87:S88 C91:C96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1調査票（表紙）</vt:lpstr>
      <vt:lpstr>1調査票（問１）</vt:lpstr>
      <vt:lpstr>2調査票（SQ1）(1)</vt:lpstr>
      <vt:lpstr>2調査票（SQ1）(2)</vt:lpstr>
      <vt:lpstr>2調査票（SQ1）(3)</vt:lpstr>
      <vt:lpstr>2調査票（SQ1）(4)</vt:lpstr>
      <vt:lpstr>2調査票（SQ1）(5)</vt:lpstr>
      <vt:lpstr>2調査票（SQ1）(6)</vt:lpstr>
      <vt:lpstr>2調査票（SQ1）(7)</vt:lpstr>
      <vt:lpstr>2調査票（SQ1）(8)</vt:lpstr>
      <vt:lpstr>2調査票（SQ1）(9)</vt:lpstr>
      <vt:lpstr>2調査票（SQ1）(10)</vt:lpstr>
      <vt:lpstr>2調査票（SQ1）(11)</vt:lpstr>
      <vt:lpstr>2調査票（SQ1）(12)</vt:lpstr>
      <vt:lpstr>2調査票（SQ1）(13)</vt:lpstr>
      <vt:lpstr>2調査票（SQ1）(14)</vt:lpstr>
      <vt:lpstr>2調査票（SQ1）(15)</vt:lpstr>
      <vt:lpstr>2調査票（SQ1）(16)</vt:lpstr>
      <vt:lpstr>2調査票（SQ1）(17)</vt:lpstr>
      <vt:lpstr>2調査票（SQ1）(18)</vt:lpstr>
      <vt:lpstr>2調査票（SQ1）(19)</vt:lpstr>
      <vt:lpstr>2調査票（SQ1）(20)</vt:lpstr>
      <vt:lpstr>3調査票（SQ2-）</vt:lpstr>
      <vt:lpstr>Sheet1</vt:lpstr>
      <vt:lpstr>（非表示）回答欄について</vt:lpstr>
      <vt:lpstr>'1調査票（表紙）'!Print_Area</vt:lpstr>
      <vt:lpstr>'1調査票（問１）'!Print_Area</vt:lpstr>
      <vt:lpstr>'2調査票（SQ1）(1)'!Print_Area</vt:lpstr>
      <vt:lpstr>'2調査票（SQ1）(10)'!Print_Area</vt:lpstr>
      <vt:lpstr>'2調査票（SQ1）(11)'!Print_Area</vt:lpstr>
      <vt:lpstr>'2調査票（SQ1）(12)'!Print_Area</vt:lpstr>
      <vt:lpstr>'2調査票（SQ1）(13)'!Print_Area</vt:lpstr>
      <vt:lpstr>'2調査票（SQ1）(14)'!Print_Area</vt:lpstr>
      <vt:lpstr>'2調査票（SQ1）(15)'!Print_Area</vt:lpstr>
      <vt:lpstr>'2調査票（SQ1）(16)'!Print_Area</vt:lpstr>
      <vt:lpstr>'2調査票（SQ1）(17)'!Print_Area</vt:lpstr>
      <vt:lpstr>'2調査票（SQ1）(18)'!Print_Area</vt:lpstr>
      <vt:lpstr>'2調査票（SQ1）(19)'!Print_Area</vt:lpstr>
      <vt:lpstr>'2調査票（SQ1）(2)'!Print_Area</vt:lpstr>
      <vt:lpstr>'2調査票（SQ1）(20)'!Print_Area</vt:lpstr>
      <vt:lpstr>'2調査票（SQ1）(3)'!Print_Area</vt:lpstr>
      <vt:lpstr>'2調査票（SQ1）(4)'!Print_Area</vt:lpstr>
      <vt:lpstr>'2調査票（SQ1）(5)'!Print_Area</vt:lpstr>
      <vt:lpstr>'2調査票（SQ1）(6)'!Print_Area</vt:lpstr>
      <vt:lpstr>'2調査票（SQ1）(7)'!Print_Area</vt:lpstr>
      <vt:lpstr>'2調査票（SQ1）(8)'!Print_Area</vt:lpstr>
      <vt:lpstr>'2調査票（SQ1）(9)'!Print_Area</vt:lpstr>
      <vt:lpstr>'3調査票（SQ2-）'!Print_Area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朋花</dc:creator>
  <cp:lastModifiedBy>事務局</cp:lastModifiedBy>
  <cp:lastPrinted>2026-04-10T05:30:37Z</cp:lastPrinted>
  <dcterms:created xsi:type="dcterms:W3CDTF">2015-06-05T18:19:34Z</dcterms:created>
  <dcterms:modified xsi:type="dcterms:W3CDTF">2026-05-18T00:36:49Z</dcterms:modified>
</cp:coreProperties>
</file>